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30" yWindow="1470" windowWidth="15480" windowHeight="5055" tabRatio="849" activeTab="4"/>
  </bookViews>
  <sheets>
    <sheet name="GENERAL GUIDELINES &amp; SITE INFO" sheetId="1" r:id="rId1"/>
    <sheet name="SPRI DECLARATION" sheetId="90" r:id="rId2"/>
    <sheet name="CALCULATIONS" sheetId="2" r:id="rId3"/>
    <sheet name="ADDITIONAL SPRI INFO" sheetId="93" r:id="rId4"/>
    <sheet name="Jan" sheetId="3" r:id="rId5"/>
    <sheet name="Feb" sheetId="4" r:id="rId6"/>
    <sheet name="Mar" sheetId="5" r:id="rId7"/>
    <sheet name="Apr" sheetId="6" r:id="rId8"/>
    <sheet name="May" sheetId="7" r:id="rId9"/>
    <sheet name="June" sheetId="8" r:id="rId10"/>
    <sheet name="July" sheetId="9" r:id="rId11"/>
    <sheet name="Aug" sheetId="10" r:id="rId12"/>
    <sheet name="Sept" sheetId="11" r:id="rId13"/>
    <sheet name="Oct" sheetId="12" r:id="rId14"/>
    <sheet name="Nov" sheetId="13" r:id="rId15"/>
    <sheet name="Dec" sheetId="14" r:id="rId16"/>
    <sheet name="Chem-SCAP1" sheetId="15" r:id="rId17"/>
    <sheet name="Chem-EDA1" sheetId="16" r:id="rId18"/>
    <sheet name="Chem-MILL1" sheetId="17" r:id="rId19"/>
    <sheet name="Chem-MIL1" sheetId="18" r:id="rId20"/>
    <sheet name="Chem-PUL1" sheetId="19" r:id="rId21"/>
    <sheet name="Chem-TOYN1" sheetId="20" r:id="rId22"/>
    <sheet name="Chem-VEA1" sheetId="92" r:id="rId23"/>
    <sheet name="Chem-SiteID8" sheetId="94" r:id="rId24"/>
    <sheet name="Chem-SiteID9" sheetId="95" r:id="rId25"/>
    <sheet name="Chem-SiteID10" sheetId="96" r:id="rId26"/>
  </sheets>
  <definedNames>
    <definedName name="_xlnm._FilterDatabase" localSheetId="2" hidden="1">CALCULATIONS!$B$1:$N$12</definedName>
  </definedNames>
  <calcPr calcId="125725"/>
</workbook>
</file>

<file path=xl/calcChain.xml><?xml version="1.0" encoding="utf-8"?>
<calcChain xmlns="http://schemas.openxmlformats.org/spreadsheetml/2006/main">
  <c r="B12" i="4"/>
  <c r="T12" s="1"/>
  <c r="B12" i="5"/>
  <c r="S12" i="3"/>
  <c r="T12"/>
  <c r="S12" i="4"/>
  <c r="S12" i="5"/>
  <c r="S12" i="6"/>
  <c r="S12" i="7"/>
  <c r="S12" i="8"/>
  <c r="S12" i="9"/>
  <c r="S12" i="10"/>
  <c r="S12" i="11"/>
  <c r="S12" i="12"/>
  <c r="S12" i="13"/>
  <c r="S12" i="14"/>
  <c r="B8" i="4"/>
  <c r="K8" s="1"/>
  <c r="B8" i="5"/>
  <c r="J8" i="3"/>
  <c r="K8"/>
  <c r="J8" i="4"/>
  <c r="J8" i="5"/>
  <c r="J8" i="6"/>
  <c r="J8" i="7"/>
  <c r="J8" i="8"/>
  <c r="J8" i="9"/>
  <c r="J8" i="10"/>
  <c r="J8" i="11"/>
  <c r="J8" i="12"/>
  <c r="J8" i="13"/>
  <c r="J8" i="14"/>
  <c r="B20" i="4"/>
  <c r="B20" i="5"/>
  <c r="B19" i="4"/>
  <c r="B19" i="5"/>
  <c r="B18" i="4"/>
  <c r="B18" i="5"/>
  <c r="B17" i="4"/>
  <c r="B17" i="5"/>
  <c r="B16" i="4"/>
  <c r="B15"/>
  <c r="B15" i="5" s="1"/>
  <c r="B14" i="4"/>
  <c r="B14" i="5"/>
  <c r="B14" i="6"/>
  <c r="J14" i="3"/>
  <c r="K14"/>
  <c r="J14" i="4"/>
  <c r="K14"/>
  <c r="K14" i="5" s="1"/>
  <c r="J14"/>
  <c r="J14" i="6"/>
  <c r="K14"/>
  <c r="J14" i="7"/>
  <c r="J14" i="8"/>
  <c r="J14" i="9"/>
  <c r="J14" i="10"/>
  <c r="J14" i="11"/>
  <c r="J14" i="12"/>
  <c r="J14" i="13"/>
  <c r="J14" i="14"/>
  <c r="B13" i="4"/>
  <c r="B13" i="5" s="1"/>
  <c r="B13" i="6"/>
  <c r="B13" i="7" s="1"/>
  <c r="J13" i="3"/>
  <c r="K13"/>
  <c r="J13" i="4"/>
  <c r="K13"/>
  <c r="J13" i="5"/>
  <c r="J13" i="6"/>
  <c r="J13" i="7"/>
  <c r="J13" i="8"/>
  <c r="J13" i="9"/>
  <c r="J13" i="10"/>
  <c r="J13" i="11"/>
  <c r="J13" i="12"/>
  <c r="J13" i="13"/>
  <c r="J13" i="14"/>
  <c r="J12" i="3"/>
  <c r="K12"/>
  <c r="J12" i="4"/>
  <c r="K12"/>
  <c r="J12" i="5"/>
  <c r="J12" i="6"/>
  <c r="J12" i="7"/>
  <c r="J12" i="8"/>
  <c r="J12" i="9"/>
  <c r="J12" i="10"/>
  <c r="J12" i="11"/>
  <c r="J12" i="12"/>
  <c r="J12" i="13"/>
  <c r="J12" i="14"/>
  <c r="B11" i="4"/>
  <c r="B11" i="5"/>
  <c r="J11" i="3"/>
  <c r="K11"/>
  <c r="J11" i="4"/>
  <c r="K11"/>
  <c r="J11" i="5"/>
  <c r="J11" i="6"/>
  <c r="J11" i="7"/>
  <c r="J11" i="8"/>
  <c r="J11" i="9"/>
  <c r="J11" i="10"/>
  <c r="J11" i="11"/>
  <c r="J11" i="12"/>
  <c r="J11" i="13"/>
  <c r="J11" i="14"/>
  <c r="B10" i="4"/>
  <c r="B10" i="5"/>
  <c r="J10" i="3"/>
  <c r="K10"/>
  <c r="K10" i="4" s="1"/>
  <c r="J10"/>
  <c r="J10" i="5"/>
  <c r="J10" i="6"/>
  <c r="J10" i="7"/>
  <c r="J10" i="8"/>
  <c r="J10" i="9"/>
  <c r="J10" i="10"/>
  <c r="J10" i="11"/>
  <c r="J10" i="12"/>
  <c r="J10" i="13"/>
  <c r="J10" i="14"/>
  <c r="B9" i="4"/>
  <c r="B9" i="5"/>
  <c r="J9" i="3"/>
  <c r="K9"/>
  <c r="K9" i="4" s="1"/>
  <c r="J9"/>
  <c r="J9" i="5"/>
  <c r="J9" i="6"/>
  <c r="J9" i="7"/>
  <c r="J9" i="8"/>
  <c r="J9" i="9"/>
  <c r="J9" i="10"/>
  <c r="J9" i="11"/>
  <c r="J9" i="12"/>
  <c r="J9" i="13"/>
  <c r="J9" i="14"/>
  <c r="P8" i="3"/>
  <c r="Q8"/>
  <c r="Q8" i="4" s="1"/>
  <c r="P8"/>
  <c r="P8" i="5"/>
  <c r="Q8"/>
  <c r="P8" i="6"/>
  <c r="P8" i="7"/>
  <c r="P8" i="8"/>
  <c r="P8" i="9"/>
  <c r="P8" i="10"/>
  <c r="P8" i="11"/>
  <c r="P8" i="12"/>
  <c r="P8" i="13"/>
  <c r="P8" i="14"/>
  <c r="G9" i="4"/>
  <c r="G10"/>
  <c r="G10" i="5"/>
  <c r="AB10" s="1"/>
  <c r="AC10" s="1"/>
  <c r="G11" i="4"/>
  <c r="G12"/>
  <c r="G13"/>
  <c r="AB13" s="1"/>
  <c r="AC13" s="1"/>
  <c r="G14"/>
  <c r="G14" i="5"/>
  <c r="G15" i="4"/>
  <c r="G17"/>
  <c r="G18"/>
  <c r="G18" i="5"/>
  <c r="AB18" s="1"/>
  <c r="G19" i="4"/>
  <c r="G20"/>
  <c r="AB10"/>
  <c r="AB11"/>
  <c r="AB12"/>
  <c r="AC12" s="1"/>
  <c r="AB14"/>
  <c r="AC14" s="1"/>
  <c r="AB15"/>
  <c r="AB17"/>
  <c r="AB18"/>
  <c r="AB19"/>
  <c r="AB20"/>
  <c r="AC10"/>
  <c r="AC11"/>
  <c r="AB9" i="3"/>
  <c r="AC9"/>
  <c r="AB10"/>
  <c r="AC10"/>
  <c r="AB11"/>
  <c r="AC11"/>
  <c r="AB12"/>
  <c r="AC12"/>
  <c r="AB13"/>
  <c r="AC13" s="1"/>
  <c r="AB14"/>
  <c r="AC14"/>
  <c r="AB15"/>
  <c r="AB16"/>
  <c r="AB17"/>
  <c r="AB18"/>
  <c r="AB19"/>
  <c r="AB20"/>
  <c r="W20"/>
  <c r="W20" i="4"/>
  <c r="T20" i="3"/>
  <c r="T20" i="4"/>
  <c r="Q20" i="3"/>
  <c r="Q20" i="4"/>
  <c r="N20" i="3"/>
  <c r="N20" i="4"/>
  <c r="K20" i="3"/>
  <c r="K20" i="4"/>
  <c r="C20"/>
  <c r="C20" i="5"/>
  <c r="C20" i="6" s="1"/>
  <c r="C20" i="7" s="1"/>
  <c r="C20" i="8" s="1"/>
  <c r="C20" i="9" s="1"/>
  <c r="C20" i="10" s="1"/>
  <c r="E20" i="4"/>
  <c r="E20" i="5" s="1"/>
  <c r="E20" i="6"/>
  <c r="D20" i="4"/>
  <c r="D20" i="5"/>
  <c r="C20" i="11"/>
  <c r="C20" i="12" s="1"/>
  <c r="C20" i="13" s="1"/>
  <c r="C20" i="14" s="1"/>
  <c r="W19" i="3"/>
  <c r="W19" i="4"/>
  <c r="T19" i="3"/>
  <c r="T19" i="4"/>
  <c r="Q19" i="3"/>
  <c r="Q19" i="4"/>
  <c r="N19" i="3"/>
  <c r="N19" i="4"/>
  <c r="K19" i="3"/>
  <c r="K19" i="4"/>
  <c r="C19"/>
  <c r="C19" i="5"/>
  <c r="C19" i="6" s="1"/>
  <c r="E19" i="4"/>
  <c r="E19" i="5" s="1"/>
  <c r="E19" i="6"/>
  <c r="D19" i="4"/>
  <c r="D19" i="5" s="1"/>
  <c r="C19" i="7"/>
  <c r="C19" i="8" s="1"/>
  <c r="C19" i="9" s="1"/>
  <c r="C19" i="10" s="1"/>
  <c r="C19" i="11" s="1"/>
  <c r="C19" i="12" s="1"/>
  <c r="C19" i="13" s="1"/>
  <c r="C19" i="14" s="1"/>
  <c r="W18" i="3"/>
  <c r="W18" i="4"/>
  <c r="T18" i="3"/>
  <c r="T18" i="4"/>
  <c r="Q18" i="3"/>
  <c r="Q18" i="4"/>
  <c r="N18" i="3"/>
  <c r="N18" i="4"/>
  <c r="K18" i="3"/>
  <c r="K18" i="4"/>
  <c r="C18"/>
  <c r="C18" i="5"/>
  <c r="C18" i="6" s="1"/>
  <c r="E18" s="1"/>
  <c r="E18" i="4"/>
  <c r="E18" i="5" s="1"/>
  <c r="D18" i="4"/>
  <c r="D18" i="5" s="1"/>
  <c r="C18" i="7"/>
  <c r="C18" i="8" s="1"/>
  <c r="C18" i="9" s="1"/>
  <c r="C18" i="10" s="1"/>
  <c r="C18" i="11"/>
  <c r="C18" i="12" s="1"/>
  <c r="C18" i="13" s="1"/>
  <c r="C18" i="14" s="1"/>
  <c r="W17" i="3"/>
  <c r="W17" i="4"/>
  <c r="T17" i="3"/>
  <c r="T17" i="4"/>
  <c r="Q17" i="3"/>
  <c r="Q17" i="4"/>
  <c r="Q17" i="5"/>
  <c r="N17" i="3"/>
  <c r="N17" i="4"/>
  <c r="K17" i="3"/>
  <c r="K17" i="4"/>
  <c r="C17"/>
  <c r="C17" i="5"/>
  <c r="C17" i="6" s="1"/>
  <c r="C17" i="7" s="1"/>
  <c r="C17" i="8" s="1"/>
  <c r="E17" i="4"/>
  <c r="E17" i="5"/>
  <c r="E17" i="6"/>
  <c r="D17" i="4"/>
  <c r="D17" i="5" s="1"/>
  <c r="C17" i="9"/>
  <c r="C17" i="10" s="1"/>
  <c r="C17" i="11" s="1"/>
  <c r="C17" i="12" s="1"/>
  <c r="C17" i="13"/>
  <c r="C17" i="14" s="1"/>
  <c r="C5" i="96" s="1"/>
  <c r="G12"/>
  <c r="G13"/>
  <c r="G14"/>
  <c r="G15"/>
  <c r="H15"/>
  <c r="L45" i="90"/>
  <c r="G20" i="96"/>
  <c r="G21"/>
  <c r="G22"/>
  <c r="G23"/>
  <c r="G28"/>
  <c r="G29"/>
  <c r="G30"/>
  <c r="H30"/>
  <c r="G31"/>
  <c r="G32"/>
  <c r="G33"/>
  <c r="H33"/>
  <c r="G34"/>
  <c r="H34"/>
  <c r="G35"/>
  <c r="G36"/>
  <c r="G37"/>
  <c r="G38"/>
  <c r="G39"/>
  <c r="G40"/>
  <c r="H40"/>
  <c r="G47"/>
  <c r="G48"/>
  <c r="G49"/>
  <c r="G50"/>
  <c r="H50"/>
  <c r="G51"/>
  <c r="G52"/>
  <c r="H52"/>
  <c r="G53"/>
  <c r="G54"/>
  <c r="H54"/>
  <c r="W16" i="3"/>
  <c r="T16"/>
  <c r="T16" i="4"/>
  <c r="Q16" i="3"/>
  <c r="N16"/>
  <c r="K16"/>
  <c r="C16" i="4"/>
  <c r="C16" i="5"/>
  <c r="C16" i="6" s="1"/>
  <c r="E16" s="1"/>
  <c r="E16" i="4"/>
  <c r="E16" i="5" s="1"/>
  <c r="D16" i="4"/>
  <c r="D16" i="5" s="1"/>
  <c r="G12" i="95"/>
  <c r="G13"/>
  <c r="G14"/>
  <c r="G15"/>
  <c r="H15"/>
  <c r="L44" i="90"/>
  <c r="G20" i="95"/>
  <c r="G21"/>
  <c r="G22"/>
  <c r="G23"/>
  <c r="G28"/>
  <c r="G29"/>
  <c r="G30"/>
  <c r="H30"/>
  <c r="G31"/>
  <c r="G32"/>
  <c r="G33"/>
  <c r="H33"/>
  <c r="G34"/>
  <c r="H34"/>
  <c r="G35"/>
  <c r="G36"/>
  <c r="G37"/>
  <c r="G38"/>
  <c r="G39"/>
  <c r="G40"/>
  <c r="H40"/>
  <c r="G47"/>
  <c r="G48"/>
  <c r="G49"/>
  <c r="G50"/>
  <c r="H50"/>
  <c r="G51"/>
  <c r="G52"/>
  <c r="H52"/>
  <c r="G53"/>
  <c r="G54"/>
  <c r="H54"/>
  <c r="AD9" i="5"/>
  <c r="AD10"/>
  <c r="AD11"/>
  <c r="AD12"/>
  <c r="AD13"/>
  <c r="AD14"/>
  <c r="AD15"/>
  <c r="AD16"/>
  <c r="AD17"/>
  <c r="AD18"/>
  <c r="AD19"/>
  <c r="AD20"/>
  <c r="AD9" i="6"/>
  <c r="AD10"/>
  <c r="AD11"/>
  <c r="AD12"/>
  <c r="AD13"/>
  <c r="AD14"/>
  <c r="AD15"/>
  <c r="AD16"/>
  <c r="AD17"/>
  <c r="AD18"/>
  <c r="AD19"/>
  <c r="AD20"/>
  <c r="AD9" i="7"/>
  <c r="AD10"/>
  <c r="AD11"/>
  <c r="AD12"/>
  <c r="AD13"/>
  <c r="AD14"/>
  <c r="AD15"/>
  <c r="AD16"/>
  <c r="AD17"/>
  <c r="AD18"/>
  <c r="AD19"/>
  <c r="AD20"/>
  <c r="AD9" i="8"/>
  <c r="AD10"/>
  <c r="AD11"/>
  <c r="AD12"/>
  <c r="AD13"/>
  <c r="AD14"/>
  <c r="AD15"/>
  <c r="AD16"/>
  <c r="AD17"/>
  <c r="AD18"/>
  <c r="AD19"/>
  <c r="AD20"/>
  <c r="AD9" i="9"/>
  <c r="AD10"/>
  <c r="AD11"/>
  <c r="AD12"/>
  <c r="AD13"/>
  <c r="AD14"/>
  <c r="AD15"/>
  <c r="AD16"/>
  <c r="AD17"/>
  <c r="AD18"/>
  <c r="AD19"/>
  <c r="AD20"/>
  <c r="AD9" i="10"/>
  <c r="AD10"/>
  <c r="AD11"/>
  <c r="AD12"/>
  <c r="AD13"/>
  <c r="AD14"/>
  <c r="AD15"/>
  <c r="AD16"/>
  <c r="AD17"/>
  <c r="AD18"/>
  <c r="AD19"/>
  <c r="AD20"/>
  <c r="AD9" i="11"/>
  <c r="AD10"/>
  <c r="AD11"/>
  <c r="AD12"/>
  <c r="AD13"/>
  <c r="AD14"/>
  <c r="AD15"/>
  <c r="AD16"/>
  <c r="AD17"/>
  <c r="AD18"/>
  <c r="AD19"/>
  <c r="AD20"/>
  <c r="AD9" i="12"/>
  <c r="AD10"/>
  <c r="AD11"/>
  <c r="AD12"/>
  <c r="AD13"/>
  <c r="AD14"/>
  <c r="AD15"/>
  <c r="AD16"/>
  <c r="AD17"/>
  <c r="AD18"/>
  <c r="AD19"/>
  <c r="AD20"/>
  <c r="AD9" i="13"/>
  <c r="AD10"/>
  <c r="AD11"/>
  <c r="AD12"/>
  <c r="AD13"/>
  <c r="AD14"/>
  <c r="AD15"/>
  <c r="AD16"/>
  <c r="AD17"/>
  <c r="AD18"/>
  <c r="AD19"/>
  <c r="AD20"/>
  <c r="AD9" i="14"/>
  <c r="AD10"/>
  <c r="AD11"/>
  <c r="AD12"/>
  <c r="AD13"/>
  <c r="AD14"/>
  <c r="AD15"/>
  <c r="AD16"/>
  <c r="AD17"/>
  <c r="AD18"/>
  <c r="AD19"/>
  <c r="AD20"/>
  <c r="AD9" i="4"/>
  <c r="AD10"/>
  <c r="AD11"/>
  <c r="AD12"/>
  <c r="AD13"/>
  <c r="AD14"/>
  <c r="AD15"/>
  <c r="AD16"/>
  <c r="AD17"/>
  <c r="AD18"/>
  <c r="AD19"/>
  <c r="AD20"/>
  <c r="G8"/>
  <c r="AB8" s="1"/>
  <c r="AC8" s="1"/>
  <c r="G12" i="94"/>
  <c r="G13"/>
  <c r="G14"/>
  <c r="G15"/>
  <c r="H15"/>
  <c r="P9" i="3"/>
  <c r="Q9"/>
  <c r="Q9" i="4" s="1"/>
  <c r="P9"/>
  <c r="P9" i="5"/>
  <c r="P9" i="6"/>
  <c r="P9" i="7"/>
  <c r="P9" i="8"/>
  <c r="P9" i="9"/>
  <c r="P9" i="10"/>
  <c r="P9" i="11"/>
  <c r="P9" i="12"/>
  <c r="P9" i="13"/>
  <c r="P9" i="14"/>
  <c r="P10" i="3"/>
  <c r="Q10"/>
  <c r="P10" i="4"/>
  <c r="Q10"/>
  <c r="P10" i="5"/>
  <c r="P10" i="6"/>
  <c r="P10" i="7"/>
  <c r="P10" i="8"/>
  <c r="P10" i="9"/>
  <c r="P10" i="10"/>
  <c r="P10" i="11"/>
  <c r="P10" i="12"/>
  <c r="P10" i="13"/>
  <c r="P10" i="14"/>
  <c r="P11" i="3"/>
  <c r="Q11"/>
  <c r="P11" i="4"/>
  <c r="Q11"/>
  <c r="P11" i="5"/>
  <c r="P11" i="6"/>
  <c r="P11" i="7"/>
  <c r="P11" i="8"/>
  <c r="P11" i="9"/>
  <c r="P11" i="10"/>
  <c r="P11" i="11"/>
  <c r="P11" i="12"/>
  <c r="P11" i="13"/>
  <c r="P11" i="14"/>
  <c r="P12" i="3"/>
  <c r="Q12"/>
  <c r="P12" i="4"/>
  <c r="Q12"/>
  <c r="P12" i="5"/>
  <c r="P12" i="6"/>
  <c r="P12" i="7"/>
  <c r="P12" i="8"/>
  <c r="P12" i="9"/>
  <c r="P12" i="10"/>
  <c r="P12" i="11"/>
  <c r="P12" i="12"/>
  <c r="P12" i="13"/>
  <c r="P12" i="14"/>
  <c r="P13" i="3"/>
  <c r="Q13"/>
  <c r="Q13" i="4" s="1"/>
  <c r="Q13" i="5" s="1"/>
  <c r="Q13" i="6" s="1"/>
  <c r="Q13" i="7" s="1"/>
  <c r="P13" i="4"/>
  <c r="P13" i="5"/>
  <c r="P13" i="6"/>
  <c r="P13" i="7"/>
  <c r="P13" i="8"/>
  <c r="P13" i="9"/>
  <c r="P13" i="10"/>
  <c r="P13" i="11"/>
  <c r="P13" i="12"/>
  <c r="P13" i="13"/>
  <c r="P13" i="14"/>
  <c r="P14" i="3"/>
  <c r="Q14"/>
  <c r="P14" i="4"/>
  <c r="Q14"/>
  <c r="P14" i="5"/>
  <c r="Q14"/>
  <c r="P14" i="6"/>
  <c r="Q14"/>
  <c r="P14" i="7"/>
  <c r="P14" i="8"/>
  <c r="P14" i="9"/>
  <c r="P14" i="10"/>
  <c r="P14" i="11"/>
  <c r="P14" i="12"/>
  <c r="P14" i="13"/>
  <c r="P14" i="14"/>
  <c r="Q15" i="3"/>
  <c r="Q15" i="4"/>
  <c r="Q15" i="5"/>
  <c r="H37" i="90"/>
  <c r="H38"/>
  <c r="H39"/>
  <c r="H40"/>
  <c r="H41"/>
  <c r="H42"/>
  <c r="H43"/>
  <c r="H44"/>
  <c r="H45"/>
  <c r="M9" i="3"/>
  <c r="N9"/>
  <c r="M9" i="4"/>
  <c r="N9"/>
  <c r="N9" i="5" s="1"/>
  <c r="M9"/>
  <c r="M9" i="6"/>
  <c r="M9" i="7"/>
  <c r="M9" i="8"/>
  <c r="M9" i="9"/>
  <c r="M9" i="10"/>
  <c r="M9" i="11"/>
  <c r="M9" i="12"/>
  <c r="M9" i="13"/>
  <c r="M9" i="14"/>
  <c r="M10" i="3"/>
  <c r="N10"/>
  <c r="N10" i="4" s="1"/>
  <c r="N10" i="5" s="1"/>
  <c r="M10" i="4"/>
  <c r="M10" i="5"/>
  <c r="M10" i="6"/>
  <c r="M10" i="7"/>
  <c r="M10" i="8"/>
  <c r="M10" i="9"/>
  <c r="M10" i="10"/>
  <c r="M10" i="11"/>
  <c r="M10" i="12"/>
  <c r="M10" i="13"/>
  <c r="M10" i="14"/>
  <c r="M11" i="3"/>
  <c r="N11"/>
  <c r="N11" i="4" s="1"/>
  <c r="N11" i="5" s="1"/>
  <c r="M11" i="4"/>
  <c r="M11" i="5"/>
  <c r="M11" i="6"/>
  <c r="M11" i="7"/>
  <c r="M11" i="8"/>
  <c r="M11" i="9"/>
  <c r="M11" i="10"/>
  <c r="M11" i="11"/>
  <c r="M11" i="12"/>
  <c r="M11" i="13"/>
  <c r="M11" i="14"/>
  <c r="M12" i="3"/>
  <c r="N12"/>
  <c r="M12" i="4"/>
  <c r="N12"/>
  <c r="M12" i="5"/>
  <c r="M12" i="6"/>
  <c r="M12" i="7"/>
  <c r="M12" i="8"/>
  <c r="M12" i="9"/>
  <c r="M12" i="10"/>
  <c r="M12" i="11"/>
  <c r="M12" i="12"/>
  <c r="M12" i="13"/>
  <c r="M12" i="14"/>
  <c r="M13" i="3"/>
  <c r="N13"/>
  <c r="M13" i="4"/>
  <c r="N13"/>
  <c r="N13" i="5" s="1"/>
  <c r="N13" i="6" s="1"/>
  <c r="N13" i="7" s="1"/>
  <c r="M13" i="5"/>
  <c r="M13" i="6"/>
  <c r="M13" i="7"/>
  <c r="M13" i="8"/>
  <c r="M13" i="9"/>
  <c r="M13" i="10"/>
  <c r="M13" i="11"/>
  <c r="M13" i="12"/>
  <c r="M13" i="13"/>
  <c r="M13" i="14"/>
  <c r="M14" i="3"/>
  <c r="N14"/>
  <c r="M14" i="4"/>
  <c r="N14"/>
  <c r="N14" i="5" s="1"/>
  <c r="N14" i="6" s="1"/>
  <c r="M14" i="5"/>
  <c r="M14" i="6"/>
  <c r="M14" i="7"/>
  <c r="M14" i="8"/>
  <c r="M14" i="9"/>
  <c r="M14" i="10"/>
  <c r="M14" i="11"/>
  <c r="M14" i="12"/>
  <c r="M14" i="13"/>
  <c r="M14" i="14"/>
  <c r="N15" i="3"/>
  <c r="N15" i="4"/>
  <c r="N15" i="5"/>
  <c r="F37" i="90"/>
  <c r="F38"/>
  <c r="F39"/>
  <c r="F40"/>
  <c r="F41"/>
  <c r="F42"/>
  <c r="F43"/>
  <c r="F44"/>
  <c r="F45"/>
  <c r="K15" i="3"/>
  <c r="K15" i="4"/>
  <c r="K15" i="5"/>
  <c r="D37" i="90"/>
  <c r="D38"/>
  <c r="D39"/>
  <c r="D40"/>
  <c r="D41"/>
  <c r="D42"/>
  <c r="D43"/>
  <c r="D44"/>
  <c r="D45"/>
  <c r="C37"/>
  <c r="C38"/>
  <c r="C39"/>
  <c r="C40"/>
  <c r="C41"/>
  <c r="C42"/>
  <c r="C43"/>
  <c r="C44"/>
  <c r="C45"/>
  <c r="B37"/>
  <c r="B38"/>
  <c r="B39"/>
  <c r="B40"/>
  <c r="B41"/>
  <c r="B42"/>
  <c r="B43"/>
  <c r="B44"/>
  <c r="B45"/>
  <c r="A37"/>
  <c r="A38"/>
  <c r="A39"/>
  <c r="A40"/>
  <c r="A41"/>
  <c r="A42"/>
  <c r="A43"/>
  <c r="A44"/>
  <c r="A45"/>
  <c r="A8" i="5"/>
  <c r="A9"/>
  <c r="A10" s="1"/>
  <c r="A11" s="1"/>
  <c r="A15"/>
  <c r="A17"/>
  <c r="A18"/>
  <c r="A19"/>
  <c r="A20"/>
  <c r="A8" i="6"/>
  <c r="A8" i="7"/>
  <c r="A8" i="8"/>
  <c r="A8" i="9"/>
  <c r="A8" i="10"/>
  <c r="A8" i="11"/>
  <c r="A8" i="12"/>
  <c r="A8" i="13"/>
  <c r="A8" i="14"/>
  <c r="A8" i="4"/>
  <c r="A9"/>
  <c r="A10" s="1"/>
  <c r="A11" s="1"/>
  <c r="A12" s="1"/>
  <c r="A13" s="1"/>
  <c r="A14" s="1"/>
  <c r="A15"/>
  <c r="A16"/>
  <c r="A17"/>
  <c r="A18"/>
  <c r="A19"/>
  <c r="A20"/>
  <c r="A9" i="3"/>
  <c r="A10"/>
  <c r="A11"/>
  <c r="A12"/>
  <c r="A13"/>
  <c r="A14"/>
  <c r="A15"/>
  <c r="A16"/>
  <c r="A17"/>
  <c r="A18"/>
  <c r="A19"/>
  <c r="A20"/>
  <c r="G8" i="5"/>
  <c r="AB8" s="1"/>
  <c r="AC8" s="1"/>
  <c r="AB8" i="3"/>
  <c r="AC8"/>
  <c r="L43" i="90"/>
  <c r="G20" i="94"/>
  <c r="G21"/>
  <c r="G22"/>
  <c r="G23"/>
  <c r="G28"/>
  <c r="G29"/>
  <c r="G30"/>
  <c r="H30"/>
  <c r="G31"/>
  <c r="G32"/>
  <c r="G33"/>
  <c r="H33"/>
  <c r="G34"/>
  <c r="H34"/>
  <c r="G35"/>
  <c r="G36"/>
  <c r="G37"/>
  <c r="G38"/>
  <c r="G39"/>
  <c r="G40"/>
  <c r="H40"/>
  <c r="G47"/>
  <c r="G48"/>
  <c r="G49"/>
  <c r="G50"/>
  <c r="H50"/>
  <c r="G51"/>
  <c r="G52"/>
  <c r="H52"/>
  <c r="G53"/>
  <c r="G54"/>
  <c r="H54"/>
  <c r="H19" i="3"/>
  <c r="V9"/>
  <c r="W9"/>
  <c r="W9" i="4" s="1"/>
  <c r="W9" i="5" s="1"/>
  <c r="V9" i="4"/>
  <c r="V9" i="5"/>
  <c r="V10" i="3"/>
  <c r="W10"/>
  <c r="V10" i="5"/>
  <c r="V11" i="3"/>
  <c r="W11"/>
  <c r="V11" i="5"/>
  <c r="V12" i="3"/>
  <c r="W12"/>
  <c r="W12" i="4" s="1"/>
  <c r="V12" i="5"/>
  <c r="V13" i="3"/>
  <c r="W13"/>
  <c r="V13" i="5"/>
  <c r="V14" i="3"/>
  <c r="W14"/>
  <c r="V14" i="5"/>
  <c r="V8" i="3"/>
  <c r="W8"/>
  <c r="V8" i="4"/>
  <c r="W8"/>
  <c r="W8" i="5" s="1"/>
  <c r="V8"/>
  <c r="V8" i="8"/>
  <c r="S37" i="90"/>
  <c r="S38"/>
  <c r="S39"/>
  <c r="S40"/>
  <c r="S41"/>
  <c r="S42"/>
  <c r="S43"/>
  <c r="S44"/>
  <c r="S45"/>
  <c r="S36"/>
  <c r="V14" i="14"/>
  <c r="V8"/>
  <c r="V8" i="13"/>
  <c r="V8" i="12"/>
  <c r="V8" i="11"/>
  <c r="V8" i="10"/>
  <c r="V8" i="9"/>
  <c r="W15" i="3"/>
  <c r="W15" i="4"/>
  <c r="V8" i="7"/>
  <c r="V8" i="6"/>
  <c r="S9" i="4"/>
  <c r="S10"/>
  <c r="S11"/>
  <c r="S13"/>
  <c r="S14"/>
  <c r="T15" i="3"/>
  <c r="S15" i="4"/>
  <c r="T15"/>
  <c r="S16"/>
  <c r="S17"/>
  <c r="S8" i="3"/>
  <c r="T8" s="1"/>
  <c r="S8" i="4"/>
  <c r="S8" i="5"/>
  <c r="S8" i="6"/>
  <c r="V10" i="4"/>
  <c r="V11"/>
  <c r="V12"/>
  <c r="V13"/>
  <c r="W13"/>
  <c r="W13" i="5"/>
  <c r="V14" i="4"/>
  <c r="W14"/>
  <c r="V15"/>
  <c r="V16"/>
  <c r="V17"/>
  <c r="V18"/>
  <c r="V19"/>
  <c r="V20"/>
  <c r="V15" i="5"/>
  <c r="V16"/>
  <c r="V17"/>
  <c r="V18"/>
  <c r="V19"/>
  <c r="V20"/>
  <c r="V9" i="6"/>
  <c r="V10"/>
  <c r="V11"/>
  <c r="V12"/>
  <c r="V13"/>
  <c r="V14"/>
  <c r="V15"/>
  <c r="V16"/>
  <c r="V17"/>
  <c r="V18"/>
  <c r="V19"/>
  <c r="V20"/>
  <c r="V9" i="7"/>
  <c r="V10"/>
  <c r="V11"/>
  <c r="V12"/>
  <c r="V13"/>
  <c r="V14"/>
  <c r="V15"/>
  <c r="V16"/>
  <c r="V17"/>
  <c r="V18"/>
  <c r="V19"/>
  <c r="V20"/>
  <c r="V9" i="8"/>
  <c r="V10"/>
  <c r="V11"/>
  <c r="V12"/>
  <c r="V13"/>
  <c r="V14"/>
  <c r="V15"/>
  <c r="V16"/>
  <c r="V17"/>
  <c r="V18"/>
  <c r="V19"/>
  <c r="V20"/>
  <c r="V9" i="9"/>
  <c r="V10"/>
  <c r="V11"/>
  <c r="V12"/>
  <c r="V13"/>
  <c r="V14"/>
  <c r="V15"/>
  <c r="V16"/>
  <c r="V17"/>
  <c r="V18"/>
  <c r="V19"/>
  <c r="V20"/>
  <c r="V9" i="10"/>
  <c r="V10"/>
  <c r="V11"/>
  <c r="V12"/>
  <c r="V13"/>
  <c r="V14"/>
  <c r="V15"/>
  <c r="V16"/>
  <c r="V17"/>
  <c r="V18"/>
  <c r="V19"/>
  <c r="V20"/>
  <c r="V9" i="11"/>
  <c r="V10"/>
  <c r="V11"/>
  <c r="V12"/>
  <c r="V13"/>
  <c r="V14"/>
  <c r="V15"/>
  <c r="V16"/>
  <c r="V17"/>
  <c r="V18"/>
  <c r="V19"/>
  <c r="V20"/>
  <c r="V9" i="12"/>
  <c r="V10"/>
  <c r="V11"/>
  <c r="V12"/>
  <c r="V13"/>
  <c r="V14"/>
  <c r="V15"/>
  <c r="V16"/>
  <c r="V17"/>
  <c r="V18"/>
  <c r="V19"/>
  <c r="V20"/>
  <c r="V9" i="13"/>
  <c r="V10"/>
  <c r="V11"/>
  <c r="V12"/>
  <c r="V13"/>
  <c r="V14"/>
  <c r="V15"/>
  <c r="V16"/>
  <c r="V17"/>
  <c r="V18"/>
  <c r="V19"/>
  <c r="V20"/>
  <c r="V9" i="14"/>
  <c r="V10"/>
  <c r="V11"/>
  <c r="V12"/>
  <c r="V13"/>
  <c r="V15"/>
  <c r="V16"/>
  <c r="V17"/>
  <c r="V18"/>
  <c r="V19"/>
  <c r="V20"/>
  <c r="V15" i="3"/>
  <c r="V16"/>
  <c r="V17"/>
  <c r="V18"/>
  <c r="V19"/>
  <c r="V20"/>
  <c r="F3" i="2"/>
  <c r="F4"/>
  <c r="H4" s="1"/>
  <c r="I4" s="1"/>
  <c r="E4"/>
  <c r="G4"/>
  <c r="F5"/>
  <c r="Q5" s="1"/>
  <c r="R5"/>
  <c r="F6"/>
  <c r="M6" s="1"/>
  <c r="F7"/>
  <c r="K7" s="1"/>
  <c r="F8"/>
  <c r="K8" s="1"/>
  <c r="F9"/>
  <c r="Q9"/>
  <c r="M43" i="90" s="1"/>
  <c r="N43" s="1"/>
  <c r="F10" i="2"/>
  <c r="O10"/>
  <c r="F11"/>
  <c r="Q11"/>
  <c r="M45" i="90" s="1"/>
  <c r="N45" s="1"/>
  <c r="F12" i="2"/>
  <c r="M12" s="1"/>
  <c r="N12" s="1"/>
  <c r="O9"/>
  <c r="F2"/>
  <c r="Q2" s="1"/>
  <c r="R2" s="1"/>
  <c r="G12" i="15"/>
  <c r="G13"/>
  <c r="G14"/>
  <c r="G15"/>
  <c r="H15"/>
  <c r="L36" i="90"/>
  <c r="H8" i="4"/>
  <c r="AD9" i="3"/>
  <c r="AD10"/>
  <c r="AD11"/>
  <c r="AD12"/>
  <c r="AD13"/>
  <c r="AD14"/>
  <c r="AD15"/>
  <c r="AD16"/>
  <c r="AD17"/>
  <c r="AD18"/>
  <c r="AD19"/>
  <c r="AD20"/>
  <c r="AD8" i="4"/>
  <c r="AD8" i="5"/>
  <c r="AD8" i="6"/>
  <c r="AD8" i="7"/>
  <c r="AD8" i="8"/>
  <c r="AD8" i="9"/>
  <c r="AD8" i="10"/>
  <c r="AD8" i="11"/>
  <c r="AD8" i="12"/>
  <c r="AD8" i="13"/>
  <c r="AD8" i="14"/>
  <c r="AD8" i="3"/>
  <c r="B2" i="93"/>
  <c r="B17"/>
  <c r="P15" i="6"/>
  <c r="P16"/>
  <c r="P17"/>
  <c r="P18"/>
  <c r="P19"/>
  <c r="P20"/>
  <c r="C14" i="4"/>
  <c r="C14" i="5"/>
  <c r="C14" i="6" s="1"/>
  <c r="M15"/>
  <c r="M16"/>
  <c r="M17"/>
  <c r="M18"/>
  <c r="M19"/>
  <c r="M20"/>
  <c r="M8"/>
  <c r="B4"/>
  <c r="S9"/>
  <c r="S10"/>
  <c r="S11"/>
  <c r="S13"/>
  <c r="S14"/>
  <c r="S15"/>
  <c r="S16"/>
  <c r="S17"/>
  <c r="S18"/>
  <c r="S19"/>
  <c r="S20"/>
  <c r="J15"/>
  <c r="J16"/>
  <c r="J17"/>
  <c r="J18"/>
  <c r="J19"/>
  <c r="J20"/>
  <c r="B2"/>
  <c r="C8" i="4"/>
  <c r="C8" i="5" s="1"/>
  <c r="C8" i="6" s="1"/>
  <c r="E8" i="4"/>
  <c r="E8" i="5"/>
  <c r="C9" i="4"/>
  <c r="C9" i="5" s="1"/>
  <c r="C9" i="6" s="1"/>
  <c r="E9" i="4"/>
  <c r="E9" i="5"/>
  <c r="D9" i="4"/>
  <c r="D9" i="5" s="1"/>
  <c r="C10" i="4"/>
  <c r="C10" i="5" s="1"/>
  <c r="C10" i="6" s="1"/>
  <c r="E10" i="4"/>
  <c r="E10" i="5" s="1"/>
  <c r="D10" i="4"/>
  <c r="D10" i="5" s="1"/>
  <c r="C11" i="4"/>
  <c r="C11" i="5" s="1"/>
  <c r="C11" i="6" s="1"/>
  <c r="C11" i="7" s="1"/>
  <c r="C11" i="8" s="1"/>
  <c r="C11" i="9" s="1"/>
  <c r="C11" i="10" s="1"/>
  <c r="E11" i="4"/>
  <c r="E11" i="5" s="1"/>
  <c r="D12" i="4"/>
  <c r="D12" i="5" s="1"/>
  <c r="C12" i="4"/>
  <c r="C12" i="5" s="1"/>
  <c r="C12" i="6" s="1"/>
  <c r="E12" i="4"/>
  <c r="E12" i="5"/>
  <c r="D14" i="4"/>
  <c r="D14" i="5"/>
  <c r="E14" i="4"/>
  <c r="E14" i="5"/>
  <c r="C15" i="4"/>
  <c r="C15" i="5"/>
  <c r="C15" i="6" s="1"/>
  <c r="E15" s="1"/>
  <c r="E15" i="4"/>
  <c r="E15" i="5" s="1"/>
  <c r="D15" i="4"/>
  <c r="D15" i="5" s="1"/>
  <c r="H15" i="4"/>
  <c r="H18"/>
  <c r="C13"/>
  <c r="C13" i="5"/>
  <c r="C13" i="6" s="1"/>
  <c r="E13" i="4"/>
  <c r="E13" i="5"/>
  <c r="D13" i="4"/>
  <c r="D13" i="5"/>
  <c r="D13" i="6" s="1"/>
  <c r="D13" i="7" s="1"/>
  <c r="D8" i="4"/>
  <c r="D8" i="5"/>
  <c r="J16" i="3"/>
  <c r="J16" i="4"/>
  <c r="J16" i="5"/>
  <c r="J17" i="3"/>
  <c r="J17" i="4"/>
  <c r="J17" i="5"/>
  <c r="J18" i="4"/>
  <c r="J18" i="5"/>
  <c r="J19" i="4"/>
  <c r="J19" i="5"/>
  <c r="J15" i="3"/>
  <c r="J15" i="4"/>
  <c r="J15" i="5"/>
  <c r="P15" i="10"/>
  <c r="P16"/>
  <c r="P17"/>
  <c r="P18"/>
  <c r="P19"/>
  <c r="P20"/>
  <c r="M15"/>
  <c r="M16"/>
  <c r="M17"/>
  <c r="M18"/>
  <c r="M19"/>
  <c r="M20"/>
  <c r="M8"/>
  <c r="B4"/>
  <c r="S9"/>
  <c r="S10"/>
  <c r="S11"/>
  <c r="S13"/>
  <c r="S14"/>
  <c r="S15"/>
  <c r="S16"/>
  <c r="S17"/>
  <c r="S18"/>
  <c r="S19"/>
  <c r="S20"/>
  <c r="J15"/>
  <c r="J16"/>
  <c r="J17"/>
  <c r="J18"/>
  <c r="J19"/>
  <c r="J20"/>
  <c r="S8"/>
  <c r="B2"/>
  <c r="E5" i="2"/>
  <c r="G5" s="1"/>
  <c r="E6"/>
  <c r="G6" s="1"/>
  <c r="E7"/>
  <c r="G7"/>
  <c r="E8"/>
  <c r="G8"/>
  <c r="E9"/>
  <c r="G9"/>
  <c r="H9" s="1"/>
  <c r="E10"/>
  <c r="G10" s="1"/>
  <c r="H10"/>
  <c r="E11"/>
  <c r="G11" s="1"/>
  <c r="H11" s="1"/>
  <c r="E12"/>
  <c r="G12" s="1"/>
  <c r="H12" s="1"/>
  <c r="E2"/>
  <c r="G2" s="1"/>
  <c r="E3"/>
  <c r="G3" s="1"/>
  <c r="H3" s="1"/>
  <c r="M9"/>
  <c r="M10"/>
  <c r="N10" s="1"/>
  <c r="M11"/>
  <c r="N11" s="1"/>
  <c r="K9"/>
  <c r="K11"/>
  <c r="Q45" i="90" s="1"/>
  <c r="D3" i="2"/>
  <c r="D4"/>
  <c r="D5"/>
  <c r="D6"/>
  <c r="D7"/>
  <c r="D8"/>
  <c r="D9"/>
  <c r="D10"/>
  <c r="D11"/>
  <c r="D12"/>
  <c r="D2"/>
  <c r="C2"/>
  <c r="C3"/>
  <c r="C4"/>
  <c r="C5"/>
  <c r="C6"/>
  <c r="C7"/>
  <c r="C8"/>
  <c r="C9"/>
  <c r="C10"/>
  <c r="C11"/>
  <c r="C12"/>
  <c r="B3"/>
  <c r="B4"/>
  <c r="B5"/>
  <c r="B6"/>
  <c r="B7"/>
  <c r="B8"/>
  <c r="B9"/>
  <c r="B10"/>
  <c r="B11"/>
  <c r="B12"/>
  <c r="B2"/>
  <c r="L9"/>
  <c r="N9"/>
  <c r="P9"/>
  <c r="G22" i="15"/>
  <c r="G47"/>
  <c r="G48"/>
  <c r="G49"/>
  <c r="G50"/>
  <c r="H50"/>
  <c r="H34"/>
  <c r="G29"/>
  <c r="G28"/>
  <c r="G30"/>
  <c r="H30"/>
  <c r="G31"/>
  <c r="G40"/>
  <c r="G39"/>
  <c r="G38"/>
  <c r="H40"/>
  <c r="G32"/>
  <c r="G33"/>
  <c r="H33"/>
  <c r="G54"/>
  <c r="G53"/>
  <c r="H54"/>
  <c r="G51"/>
  <c r="G52"/>
  <c r="H52"/>
  <c r="G37"/>
  <c r="G36"/>
  <c r="G35"/>
  <c r="G34"/>
  <c r="G23"/>
  <c r="G21"/>
  <c r="G20"/>
  <c r="S8" i="14"/>
  <c r="G13" i="16"/>
  <c r="G14"/>
  <c r="G12"/>
  <c r="G15"/>
  <c r="H15"/>
  <c r="L37" i="90"/>
  <c r="G22" i="16"/>
  <c r="G47"/>
  <c r="G48"/>
  <c r="G49"/>
  <c r="G50"/>
  <c r="H50"/>
  <c r="H34"/>
  <c r="G29"/>
  <c r="G28"/>
  <c r="G30"/>
  <c r="H30"/>
  <c r="G31"/>
  <c r="G40"/>
  <c r="G39"/>
  <c r="G38"/>
  <c r="H40"/>
  <c r="G32"/>
  <c r="G33"/>
  <c r="H33"/>
  <c r="G54"/>
  <c r="G53"/>
  <c r="H54"/>
  <c r="G51"/>
  <c r="G52"/>
  <c r="H52"/>
  <c r="G37"/>
  <c r="G36"/>
  <c r="G35"/>
  <c r="G34"/>
  <c r="G23"/>
  <c r="G21"/>
  <c r="G20"/>
  <c r="G12" i="17"/>
  <c r="G13"/>
  <c r="G14"/>
  <c r="G15"/>
  <c r="H15"/>
  <c r="G22"/>
  <c r="G47"/>
  <c r="G48"/>
  <c r="G49"/>
  <c r="G50"/>
  <c r="H50"/>
  <c r="H34"/>
  <c r="G29"/>
  <c r="G28"/>
  <c r="G30"/>
  <c r="H30"/>
  <c r="G31"/>
  <c r="G40"/>
  <c r="G38"/>
  <c r="G39"/>
  <c r="H40"/>
  <c r="G32"/>
  <c r="G33"/>
  <c r="H33"/>
  <c r="G54"/>
  <c r="G53"/>
  <c r="H54"/>
  <c r="G51"/>
  <c r="G52"/>
  <c r="H52"/>
  <c r="G37"/>
  <c r="G36"/>
  <c r="G35"/>
  <c r="G34"/>
  <c r="G23"/>
  <c r="G21"/>
  <c r="G20"/>
  <c r="G22" i="18"/>
  <c r="G47"/>
  <c r="G48"/>
  <c r="G49"/>
  <c r="G50"/>
  <c r="H50"/>
  <c r="H34"/>
  <c r="G29"/>
  <c r="G28"/>
  <c r="G30"/>
  <c r="H30"/>
  <c r="G31"/>
  <c r="G40"/>
  <c r="G38"/>
  <c r="G39"/>
  <c r="H40"/>
  <c r="G32"/>
  <c r="G33"/>
  <c r="H33"/>
  <c r="G12"/>
  <c r="G13"/>
  <c r="G14"/>
  <c r="G15"/>
  <c r="H15"/>
  <c r="G54"/>
  <c r="G53"/>
  <c r="H54"/>
  <c r="G51"/>
  <c r="G52"/>
  <c r="H52"/>
  <c r="G37"/>
  <c r="G36"/>
  <c r="G35"/>
  <c r="G34"/>
  <c r="G23"/>
  <c r="G21"/>
  <c r="G20"/>
  <c r="G22" i="19"/>
  <c r="G47"/>
  <c r="G48"/>
  <c r="G49"/>
  <c r="G50"/>
  <c r="H50"/>
  <c r="H34"/>
  <c r="G29"/>
  <c r="G28"/>
  <c r="G30"/>
  <c r="H30"/>
  <c r="G31"/>
  <c r="G40"/>
  <c r="G39"/>
  <c r="G38"/>
  <c r="H40"/>
  <c r="G32"/>
  <c r="G33"/>
  <c r="H33"/>
  <c r="G12"/>
  <c r="G13"/>
  <c r="G14"/>
  <c r="G15"/>
  <c r="H15"/>
  <c r="G54"/>
  <c r="G53"/>
  <c r="H54"/>
  <c r="G51"/>
  <c r="G52"/>
  <c r="H52"/>
  <c r="G37"/>
  <c r="G36"/>
  <c r="G35"/>
  <c r="G34"/>
  <c r="G23"/>
  <c r="G21"/>
  <c r="G20"/>
  <c r="G22" i="20"/>
  <c r="G47"/>
  <c r="G48"/>
  <c r="G49"/>
  <c r="G50"/>
  <c r="H50"/>
  <c r="H34"/>
  <c r="G29"/>
  <c r="G28"/>
  <c r="G30"/>
  <c r="H30"/>
  <c r="G31"/>
  <c r="G40"/>
  <c r="G39"/>
  <c r="G38"/>
  <c r="H40"/>
  <c r="G32"/>
  <c r="G33"/>
  <c r="H33"/>
  <c r="G12"/>
  <c r="G13"/>
  <c r="G14"/>
  <c r="G15"/>
  <c r="H15"/>
  <c r="L41" i="90"/>
  <c r="G54" i="20"/>
  <c r="G53"/>
  <c r="H54"/>
  <c r="G51"/>
  <c r="G52"/>
  <c r="H52"/>
  <c r="G37"/>
  <c r="G36"/>
  <c r="G35"/>
  <c r="G34"/>
  <c r="G23"/>
  <c r="G21"/>
  <c r="G20"/>
  <c r="G12" i="92"/>
  <c r="G13"/>
  <c r="G14"/>
  <c r="G15"/>
  <c r="H15"/>
  <c r="L42" i="90"/>
  <c r="G20" i="92"/>
  <c r="G21"/>
  <c r="G22"/>
  <c r="G23"/>
  <c r="G28"/>
  <c r="G29"/>
  <c r="G30"/>
  <c r="H30"/>
  <c r="G31"/>
  <c r="G32"/>
  <c r="G33"/>
  <c r="H33"/>
  <c r="G34"/>
  <c r="H34"/>
  <c r="G35"/>
  <c r="G36"/>
  <c r="G37"/>
  <c r="G38"/>
  <c r="G39"/>
  <c r="G40"/>
  <c r="H40"/>
  <c r="G47"/>
  <c r="G48"/>
  <c r="G49"/>
  <c r="G50"/>
  <c r="H50"/>
  <c r="G51"/>
  <c r="G52"/>
  <c r="H52"/>
  <c r="G53"/>
  <c r="G54"/>
  <c r="H54"/>
  <c r="P15" i="14"/>
  <c r="P16"/>
  <c r="P17"/>
  <c r="P18"/>
  <c r="P19"/>
  <c r="P20"/>
  <c r="M15"/>
  <c r="M16"/>
  <c r="M17"/>
  <c r="M18"/>
  <c r="M19"/>
  <c r="M20"/>
  <c r="M8"/>
  <c r="S13"/>
  <c r="S15"/>
  <c r="J15"/>
  <c r="S14"/>
  <c r="S16"/>
  <c r="J16"/>
  <c r="S9"/>
  <c r="S20"/>
  <c r="J20"/>
  <c r="S17"/>
  <c r="J17"/>
  <c r="S10"/>
  <c r="S18"/>
  <c r="J18"/>
  <c r="S19"/>
  <c r="J19"/>
  <c r="S11"/>
  <c r="B4"/>
  <c r="B2"/>
  <c r="M8" i="4"/>
  <c r="P15"/>
  <c r="P16"/>
  <c r="P17"/>
  <c r="P18"/>
  <c r="P19"/>
  <c r="P20"/>
  <c r="M15"/>
  <c r="M16"/>
  <c r="M17"/>
  <c r="M18"/>
  <c r="M19"/>
  <c r="M20"/>
  <c r="S20"/>
  <c r="S19"/>
  <c r="S18"/>
  <c r="J20"/>
  <c r="B4"/>
  <c r="B2"/>
  <c r="H14"/>
  <c r="H17"/>
  <c r="H19"/>
  <c r="H20"/>
  <c r="H13"/>
  <c r="S9" i="3"/>
  <c r="T9"/>
  <c r="T9" i="4"/>
  <c r="S10" i="3"/>
  <c r="T10"/>
  <c r="T10" i="4" s="1"/>
  <c r="T10" i="5" s="1"/>
  <c r="S10"/>
  <c r="S11" i="3"/>
  <c r="T11"/>
  <c r="M8"/>
  <c r="N8" s="1"/>
  <c r="N8" i="4" s="1"/>
  <c r="N8" i="5" s="1"/>
  <c r="M8"/>
  <c r="P15" i="3"/>
  <c r="P16"/>
  <c r="P17"/>
  <c r="P18"/>
  <c r="P19"/>
  <c r="P20"/>
  <c r="B2"/>
  <c r="M15"/>
  <c r="M16"/>
  <c r="M17"/>
  <c r="M18"/>
  <c r="M19"/>
  <c r="M20"/>
  <c r="S14"/>
  <c r="T14"/>
  <c r="T14" i="4" s="1"/>
  <c r="T14" i="5" s="1"/>
  <c r="T14" i="6" s="1"/>
  <c r="S15" i="3"/>
  <c r="S20"/>
  <c r="S19"/>
  <c r="S18"/>
  <c r="S17"/>
  <c r="S16"/>
  <c r="S13"/>
  <c r="T13"/>
  <c r="T13" i="4"/>
  <c r="S13" i="5"/>
  <c r="T13"/>
  <c r="T13" i="6" s="1"/>
  <c r="T13" i="7" s="1"/>
  <c r="J18" i="3"/>
  <c r="J19"/>
  <c r="J20"/>
  <c r="B4"/>
  <c r="H9"/>
  <c r="H10"/>
  <c r="H11"/>
  <c r="H12"/>
  <c r="H13"/>
  <c r="H14"/>
  <c r="H15"/>
  <c r="H16"/>
  <c r="H17"/>
  <c r="H18"/>
  <c r="H20"/>
  <c r="H8"/>
  <c r="P15" i="9"/>
  <c r="P16"/>
  <c r="P17"/>
  <c r="P18"/>
  <c r="P19"/>
  <c r="P20"/>
  <c r="M15"/>
  <c r="M16"/>
  <c r="M17"/>
  <c r="M18"/>
  <c r="M19"/>
  <c r="M20"/>
  <c r="M8"/>
  <c r="J16"/>
  <c r="J17"/>
  <c r="J18"/>
  <c r="J19"/>
  <c r="J20"/>
  <c r="J15"/>
  <c r="S10"/>
  <c r="S11"/>
  <c r="S8"/>
  <c r="S9"/>
  <c r="S16"/>
  <c r="S17"/>
  <c r="S18"/>
  <c r="S19"/>
  <c r="S20"/>
  <c r="S14"/>
  <c r="S15"/>
  <c r="S13"/>
  <c r="B4"/>
  <c r="B2"/>
  <c r="P15" i="8"/>
  <c r="P16"/>
  <c r="P17"/>
  <c r="P18"/>
  <c r="P19"/>
  <c r="P20"/>
  <c r="M15"/>
  <c r="M16"/>
  <c r="M17"/>
  <c r="M18"/>
  <c r="M19"/>
  <c r="M20"/>
  <c r="M8"/>
  <c r="J16"/>
  <c r="J17"/>
  <c r="J18"/>
  <c r="J19"/>
  <c r="J20"/>
  <c r="J15"/>
  <c r="S10"/>
  <c r="S11"/>
  <c r="S8"/>
  <c r="S9"/>
  <c r="S16"/>
  <c r="S17"/>
  <c r="S18"/>
  <c r="S19"/>
  <c r="S20"/>
  <c r="S14"/>
  <c r="S15"/>
  <c r="S13"/>
  <c r="B4"/>
  <c r="B2"/>
  <c r="P15" i="5"/>
  <c r="P16"/>
  <c r="P17"/>
  <c r="P18"/>
  <c r="P19"/>
  <c r="P20"/>
  <c r="M15"/>
  <c r="M16"/>
  <c r="M17"/>
  <c r="M18"/>
  <c r="M19"/>
  <c r="M20"/>
  <c r="S11"/>
  <c r="S9"/>
  <c r="S14"/>
  <c r="S15"/>
  <c r="S20"/>
  <c r="S19"/>
  <c r="S18"/>
  <c r="S17"/>
  <c r="S16"/>
  <c r="J20"/>
  <c r="B4"/>
  <c r="B2"/>
  <c r="H18"/>
  <c r="P15" i="7"/>
  <c r="P16"/>
  <c r="P17"/>
  <c r="P18"/>
  <c r="P19"/>
  <c r="P20"/>
  <c r="M15"/>
  <c r="M16"/>
  <c r="M17"/>
  <c r="M18"/>
  <c r="M19"/>
  <c r="M20"/>
  <c r="M8"/>
  <c r="J16"/>
  <c r="J17"/>
  <c r="J18"/>
  <c r="J19"/>
  <c r="J20"/>
  <c r="J15"/>
  <c r="S10"/>
  <c r="S11"/>
  <c r="S8"/>
  <c r="S9"/>
  <c r="S16"/>
  <c r="S17"/>
  <c r="S18"/>
  <c r="S19"/>
  <c r="S20"/>
  <c r="S14"/>
  <c r="S15"/>
  <c r="S13"/>
  <c r="B4"/>
  <c r="B2"/>
  <c r="P15" i="13"/>
  <c r="P16"/>
  <c r="P17"/>
  <c r="P18"/>
  <c r="P19"/>
  <c r="P20"/>
  <c r="M15"/>
  <c r="M16"/>
  <c r="M17"/>
  <c r="M18"/>
  <c r="M19"/>
  <c r="M20"/>
  <c r="M8"/>
  <c r="S13"/>
  <c r="S15"/>
  <c r="J15"/>
  <c r="S14"/>
  <c r="S16"/>
  <c r="J16"/>
  <c r="S9"/>
  <c r="S20"/>
  <c r="J20"/>
  <c r="S17"/>
  <c r="J17"/>
  <c r="S10"/>
  <c r="S18"/>
  <c r="J18"/>
  <c r="S19"/>
  <c r="J19"/>
  <c r="S11"/>
  <c r="S8"/>
  <c r="B4"/>
  <c r="B2"/>
  <c r="P15" i="12"/>
  <c r="P16"/>
  <c r="P17"/>
  <c r="P18"/>
  <c r="P19"/>
  <c r="P20"/>
  <c r="M15"/>
  <c r="M16"/>
  <c r="M17"/>
  <c r="M18"/>
  <c r="M19"/>
  <c r="M20"/>
  <c r="M8"/>
  <c r="S13"/>
  <c r="S15"/>
  <c r="J15"/>
  <c r="S14"/>
  <c r="S16"/>
  <c r="J16"/>
  <c r="S9"/>
  <c r="S20"/>
  <c r="J20"/>
  <c r="S17"/>
  <c r="J17"/>
  <c r="S10"/>
  <c r="S18"/>
  <c r="J18"/>
  <c r="S19"/>
  <c r="J19"/>
  <c r="S11"/>
  <c r="S8"/>
  <c r="B4"/>
  <c r="B2"/>
  <c r="P15" i="11"/>
  <c r="P16"/>
  <c r="P17"/>
  <c r="P18"/>
  <c r="P19"/>
  <c r="P20"/>
  <c r="M15"/>
  <c r="M16"/>
  <c r="M17"/>
  <c r="M18"/>
  <c r="M19"/>
  <c r="M20"/>
  <c r="M8"/>
  <c r="S13"/>
  <c r="S15"/>
  <c r="J15"/>
  <c r="S14"/>
  <c r="S16"/>
  <c r="J16"/>
  <c r="S9"/>
  <c r="S20"/>
  <c r="J20"/>
  <c r="S17"/>
  <c r="J17"/>
  <c r="S10"/>
  <c r="S18"/>
  <c r="J18"/>
  <c r="S19"/>
  <c r="J19"/>
  <c r="S11"/>
  <c r="S8"/>
  <c r="B4"/>
  <c r="B2"/>
  <c r="L40" i="90"/>
  <c r="L39"/>
  <c r="N39" s="1"/>
  <c r="L38"/>
  <c r="B36"/>
  <c r="J37"/>
  <c r="J38"/>
  <c r="J39"/>
  <c r="J40"/>
  <c r="J41"/>
  <c r="J42"/>
  <c r="J43"/>
  <c r="J44"/>
  <c r="J45"/>
  <c r="J36"/>
  <c r="A36"/>
  <c r="A1"/>
  <c r="C36"/>
  <c r="D36"/>
  <c r="H36"/>
  <c r="O43"/>
  <c r="Q43"/>
  <c r="R43"/>
  <c r="R44"/>
  <c r="R45"/>
  <c r="F36"/>
  <c r="M5" i="2"/>
  <c r="N5" s="1"/>
  <c r="W10" i="4"/>
  <c r="W10" i="5" s="1"/>
  <c r="K2" i="2"/>
  <c r="L2" s="1"/>
  <c r="E11" i="6"/>
  <c r="C11" i="11"/>
  <c r="C11" i="12" s="1"/>
  <c r="C11" i="13" s="1"/>
  <c r="C11" i="14" s="1"/>
  <c r="C5" i="18" s="1"/>
  <c r="P10" i="2"/>
  <c r="O44" i="90"/>
  <c r="K12" i="2"/>
  <c r="L12" s="1"/>
  <c r="H8" i="5"/>
  <c r="O12" i="2"/>
  <c r="Q12"/>
  <c r="R12" s="1"/>
  <c r="Q10"/>
  <c r="T11" i="4"/>
  <c r="T11" i="5"/>
  <c r="H11" i="4"/>
  <c r="H12"/>
  <c r="K10" i="2"/>
  <c r="D11" i="4"/>
  <c r="D11" i="5" s="1"/>
  <c r="W11" i="4"/>
  <c r="C15" i="7"/>
  <c r="C15" i="8" s="1"/>
  <c r="C15" i="9" s="1"/>
  <c r="C15" i="10" s="1"/>
  <c r="C15" i="11"/>
  <c r="C15" i="12" s="1"/>
  <c r="C15" i="13" s="1"/>
  <c r="C15" i="14" s="1"/>
  <c r="C5" i="94" s="1"/>
  <c r="W15" i="5"/>
  <c r="T15"/>
  <c r="P12" i="2"/>
  <c r="M44" i="90"/>
  <c r="R10" i="2"/>
  <c r="I12"/>
  <c r="Q44" i="90"/>
  <c r="L10" i="2"/>
  <c r="O4"/>
  <c r="O38" i="90"/>
  <c r="Q4" i="2"/>
  <c r="R4"/>
  <c r="M39" i="90"/>
  <c r="H5" i="2"/>
  <c r="I5" s="1"/>
  <c r="P4"/>
  <c r="R39" i="90"/>
  <c r="O5" i="2"/>
  <c r="K5"/>
  <c r="L5" s="1"/>
  <c r="M4"/>
  <c r="M38" i="90"/>
  <c r="N38" s="1"/>
  <c r="K4" i="2"/>
  <c r="Q38" i="90" s="1"/>
  <c r="H2" i="2"/>
  <c r="I2" s="1"/>
  <c r="C12" i="7"/>
  <c r="C12" i="8" s="1"/>
  <c r="C12" i="9"/>
  <c r="C12" i="10" s="1"/>
  <c r="C12" i="11"/>
  <c r="C12" i="12" s="1"/>
  <c r="C12" i="13"/>
  <c r="C12" i="14" s="1"/>
  <c r="C5" i="19" s="1"/>
  <c r="H10" i="5"/>
  <c r="C14" i="7"/>
  <c r="C14" i="8" s="1"/>
  <c r="C14" i="9" s="1"/>
  <c r="C14" i="10" s="1"/>
  <c r="C14" i="11" s="1"/>
  <c r="C14" i="12" s="1"/>
  <c r="C14" i="13" s="1"/>
  <c r="C14" i="14" s="1"/>
  <c r="C5" i="92" s="1"/>
  <c r="W13" i="6"/>
  <c r="W13" i="7" s="1"/>
  <c r="W14" i="5"/>
  <c r="W11"/>
  <c r="T9"/>
  <c r="O11" i="2"/>
  <c r="Q3"/>
  <c r="M37" i="90" s="1"/>
  <c r="N37" s="1"/>
  <c r="H10" i="4"/>
  <c r="O39" i="90"/>
  <c r="P5" i="2"/>
  <c r="Q39" i="90"/>
  <c r="L4" i="2"/>
  <c r="R38" i="90"/>
  <c r="N4" i="2"/>
  <c r="P36" i="90"/>
  <c r="O45"/>
  <c r="P11" i="2"/>
  <c r="W14" i="6"/>
  <c r="D14"/>
  <c r="N44" i="90"/>
  <c r="O2" i="2" l="1"/>
  <c r="Q36" i="90"/>
  <c r="M2" i="2"/>
  <c r="O7"/>
  <c r="M7"/>
  <c r="Q7"/>
  <c r="H7"/>
  <c r="K6"/>
  <c r="L6" s="1"/>
  <c r="Q6"/>
  <c r="N6"/>
  <c r="R40" i="90"/>
  <c r="O6" i="2"/>
  <c r="H6"/>
  <c r="P40" i="90" s="1"/>
  <c r="Q42"/>
  <c r="L8" i="2"/>
  <c r="H8"/>
  <c r="P42" i="90" s="1"/>
  <c r="O8" i="2"/>
  <c r="P8" s="1"/>
  <c r="M8"/>
  <c r="Q8"/>
  <c r="E8" i="6"/>
  <c r="C8" i="7"/>
  <c r="C8" i="8" s="1"/>
  <c r="C8" i="9" s="1"/>
  <c r="C8" i="10" s="1"/>
  <c r="C8" i="11" s="1"/>
  <c r="C8" i="12" s="1"/>
  <c r="C8" i="13" s="1"/>
  <c r="C8" i="14" s="1"/>
  <c r="C5" i="15" s="1"/>
  <c r="I3" i="2"/>
  <c r="P37" i="90"/>
  <c r="P45"/>
  <c r="I11" i="2"/>
  <c r="P44" i="90"/>
  <c r="I10" i="2"/>
  <c r="C13" i="7"/>
  <c r="C13" i="8" s="1"/>
  <c r="C13" i="9" s="1"/>
  <c r="C13" i="10" s="1"/>
  <c r="C13" i="11" s="1"/>
  <c r="C13" i="12" s="1"/>
  <c r="C13" i="13" s="1"/>
  <c r="C13" i="14" s="1"/>
  <c r="C5" i="20" s="1"/>
  <c r="E13" i="6"/>
  <c r="E13" i="7" s="1"/>
  <c r="E13" i="8" s="1"/>
  <c r="O3" i="2"/>
  <c r="M3"/>
  <c r="K3"/>
  <c r="I8"/>
  <c r="R11"/>
  <c r="N36" i="90"/>
  <c r="H9" i="4"/>
  <c r="AB9"/>
  <c r="AC9" s="1"/>
  <c r="G12" i="5"/>
  <c r="B12" i="6"/>
  <c r="T12" i="5"/>
  <c r="K12"/>
  <c r="N12"/>
  <c r="Q12"/>
  <c r="A12"/>
  <c r="A13" s="1"/>
  <c r="A14" s="1"/>
  <c r="P43" i="90"/>
  <c r="I9" i="2"/>
  <c r="P41" i="90"/>
  <c r="I7" i="2"/>
  <c r="E10" i="6"/>
  <c r="C10" i="7"/>
  <c r="C10" i="8" s="1"/>
  <c r="C10" i="9" s="1"/>
  <c r="C10" i="10" s="1"/>
  <c r="C10" i="11" s="1"/>
  <c r="C10" i="12" s="1"/>
  <c r="C10" i="13" s="1"/>
  <c r="C10" i="14" s="1"/>
  <c r="C5" i="17" s="1"/>
  <c r="E9" i="6"/>
  <c r="C9" i="7"/>
  <c r="C9" i="8" s="1"/>
  <c r="C9" i="9" s="1"/>
  <c r="C9" i="10" s="1"/>
  <c r="C9" i="11" s="1"/>
  <c r="C9" i="12" s="1"/>
  <c r="C9" i="13" s="1"/>
  <c r="C9" i="14" s="1"/>
  <c r="C5" i="16" s="1"/>
  <c r="R3" i="2"/>
  <c r="W12" i="5"/>
  <c r="E12" i="6"/>
  <c r="M36" i="90"/>
  <c r="R7" i="2"/>
  <c r="M41" i="90"/>
  <c r="N41" s="1"/>
  <c r="AB14" i="5"/>
  <c r="AC14" s="1"/>
  <c r="H14"/>
  <c r="Q41" i="90"/>
  <c r="L7" i="2"/>
  <c r="O42" i="90"/>
  <c r="P39"/>
  <c r="L11" i="2"/>
  <c r="R9"/>
  <c r="P38" i="90"/>
  <c r="E14" i="6"/>
  <c r="E14" i="7" s="1"/>
  <c r="T8" i="4"/>
  <c r="T8" i="5" s="1"/>
  <c r="B11" i="6"/>
  <c r="K11" i="5"/>
  <c r="G11"/>
  <c r="Q11"/>
  <c r="G14" i="6"/>
  <c r="B14" i="7"/>
  <c r="Q10" i="5"/>
  <c r="B10" i="6"/>
  <c r="K10" i="5"/>
  <c r="K13"/>
  <c r="K13" i="6" s="1"/>
  <c r="K13" i="7" s="1"/>
  <c r="G13" i="5"/>
  <c r="B15" i="6"/>
  <c r="G15" i="5"/>
  <c r="N16" i="4"/>
  <c r="B16" i="5"/>
  <c r="G16" i="4"/>
  <c r="Q16"/>
  <c r="W16"/>
  <c r="K16"/>
  <c r="B8" i="6"/>
  <c r="K8" i="5"/>
  <c r="C16" i="7"/>
  <c r="C16" i="8" s="1"/>
  <c r="C16" i="9" s="1"/>
  <c r="C16" i="10" s="1"/>
  <c r="C16" i="11" s="1"/>
  <c r="C16" i="12" s="1"/>
  <c r="C16" i="13" s="1"/>
  <c r="C16" i="14" s="1"/>
  <c r="C5" i="95" s="1"/>
  <c r="B9" i="6"/>
  <c r="G9" i="5"/>
  <c r="Q9"/>
  <c r="K9"/>
  <c r="B13" i="8"/>
  <c r="W17" i="5"/>
  <c r="K17"/>
  <c r="B17" i="6"/>
  <c r="G17" i="5"/>
  <c r="N17"/>
  <c r="T17"/>
  <c r="W18"/>
  <c r="T18"/>
  <c r="Q18"/>
  <c r="N18"/>
  <c r="K18"/>
  <c r="B18" i="6"/>
  <c r="W19" i="5"/>
  <c r="T19"/>
  <c r="Q19"/>
  <c r="N19"/>
  <c r="K19"/>
  <c r="B19" i="6"/>
  <c r="G19" i="5"/>
  <c r="G20"/>
  <c r="W20"/>
  <c r="T20"/>
  <c r="Q20"/>
  <c r="N20"/>
  <c r="K20"/>
  <c r="B20" i="6"/>
  <c r="P2" i="2" l="1"/>
  <c r="O36" i="90"/>
  <c r="N2" i="2"/>
  <c r="R36" i="90"/>
  <c r="P7" i="2"/>
  <c r="O41" i="90"/>
  <c r="N7" i="2"/>
  <c r="R41" i="90"/>
  <c r="Q40"/>
  <c r="M40"/>
  <c r="N40" s="1"/>
  <c r="R6" i="2"/>
  <c r="I6"/>
  <c r="P6"/>
  <c r="O40" i="90"/>
  <c r="R42"/>
  <c r="N8" i="2"/>
  <c r="M42" i="90"/>
  <c r="N42" s="1"/>
  <c r="R8" i="2"/>
  <c r="AB16" i="4"/>
  <c r="H16"/>
  <c r="B10" i="7"/>
  <c r="G10" i="6"/>
  <c r="K10"/>
  <c r="A10"/>
  <c r="A11" s="1"/>
  <c r="A12" s="1"/>
  <c r="A13" s="1"/>
  <c r="A14" s="1"/>
  <c r="N10"/>
  <c r="D10"/>
  <c r="E10" i="7"/>
  <c r="T10" i="6"/>
  <c r="Q10"/>
  <c r="W10"/>
  <c r="B12" i="7"/>
  <c r="G12" i="6"/>
  <c r="T12"/>
  <c r="K12"/>
  <c r="Q12"/>
  <c r="D12"/>
  <c r="N12"/>
  <c r="W12"/>
  <c r="E12" i="7"/>
  <c r="AB19" i="5"/>
  <c r="H19"/>
  <c r="B17" i="7"/>
  <c r="N17" i="6"/>
  <c r="Q17"/>
  <c r="E17" i="7"/>
  <c r="W17" i="6"/>
  <c r="K17"/>
  <c r="T17"/>
  <c r="D17"/>
  <c r="G17"/>
  <c r="A17"/>
  <c r="B13" i="9"/>
  <c r="K13" i="8"/>
  <c r="Q13"/>
  <c r="E13" i="9"/>
  <c r="N13" i="8"/>
  <c r="W13"/>
  <c r="D13"/>
  <c r="T13"/>
  <c r="B9" i="7"/>
  <c r="K9" i="6"/>
  <c r="Q9"/>
  <c r="G9"/>
  <c r="A9"/>
  <c r="D9"/>
  <c r="N9"/>
  <c r="T9"/>
  <c r="E9" i="7"/>
  <c r="W9" i="6"/>
  <c r="B16"/>
  <c r="G16" i="5"/>
  <c r="Q16"/>
  <c r="T16"/>
  <c r="N16"/>
  <c r="W16"/>
  <c r="K16"/>
  <c r="A16"/>
  <c r="AB13"/>
  <c r="AC13" s="1"/>
  <c r="G13" i="6"/>
  <c r="H13" i="5"/>
  <c r="AB14" i="6"/>
  <c r="AC14" s="1"/>
  <c r="H14"/>
  <c r="B11" i="7"/>
  <c r="K11" i="6"/>
  <c r="Q11"/>
  <c r="G11"/>
  <c r="N11"/>
  <c r="D11"/>
  <c r="T11"/>
  <c r="E11" i="7"/>
  <c r="W11" i="6"/>
  <c r="AB12" i="5"/>
  <c r="AC12" s="1"/>
  <c r="H12"/>
  <c r="O37" i="90"/>
  <c r="P3" i="2"/>
  <c r="AB20" i="5"/>
  <c r="H20"/>
  <c r="AB17"/>
  <c r="H17"/>
  <c r="B8" i="7"/>
  <c r="Q8" i="6"/>
  <c r="K8"/>
  <c r="G8"/>
  <c r="T8"/>
  <c r="N8"/>
  <c r="D8"/>
  <c r="E8" i="7"/>
  <c r="W8" i="6"/>
  <c r="B15" i="7"/>
  <c r="N15" i="6"/>
  <c r="D15"/>
  <c r="E15" i="7"/>
  <c r="A15" i="6"/>
  <c r="W15"/>
  <c r="T15"/>
  <c r="K15"/>
  <c r="G15"/>
  <c r="Q15"/>
  <c r="B14" i="8"/>
  <c r="K14" i="7"/>
  <c r="G14"/>
  <c r="Q14"/>
  <c r="E14" i="8"/>
  <c r="N14" i="7"/>
  <c r="W14"/>
  <c r="T14"/>
  <c r="D14"/>
  <c r="R37" i="90"/>
  <c r="N3" i="2"/>
  <c r="AB15" i="5"/>
  <c r="H15"/>
  <c r="H11"/>
  <c r="AB11"/>
  <c r="AC11" s="1"/>
  <c r="L3" i="2"/>
  <c r="Q37" i="90"/>
  <c r="B18" i="7"/>
  <c r="G18" i="6"/>
  <c r="E18" i="7"/>
  <c r="W18" i="6"/>
  <c r="T18"/>
  <c r="Q18"/>
  <c r="N18"/>
  <c r="K18"/>
  <c r="D18"/>
  <c r="A18"/>
  <c r="AB9" i="5"/>
  <c r="AC9" s="1"/>
  <c r="H9"/>
  <c r="B20" i="7"/>
  <c r="G20" i="6"/>
  <c r="E20" i="7"/>
  <c r="W20" i="6"/>
  <c r="T20"/>
  <c r="Q20"/>
  <c r="N20"/>
  <c r="K20"/>
  <c r="D20"/>
  <c r="A20"/>
  <c r="B19" i="7"/>
  <c r="E19"/>
  <c r="W19" i="6"/>
  <c r="T19"/>
  <c r="Q19"/>
  <c r="N19"/>
  <c r="K19"/>
  <c r="D19"/>
  <c r="G19"/>
  <c r="A19"/>
  <c r="AB19" l="1"/>
  <c r="H19"/>
  <c r="E19" i="8"/>
  <c r="B19"/>
  <c r="W19" i="7"/>
  <c r="T19"/>
  <c r="Q19"/>
  <c r="N19"/>
  <c r="K19"/>
  <c r="G19"/>
  <c r="D19"/>
  <c r="A19"/>
  <c r="G14" i="8"/>
  <c r="B14" i="9"/>
  <c r="N14" i="8"/>
  <c r="D14"/>
  <c r="K14"/>
  <c r="Q14"/>
  <c r="W14"/>
  <c r="T14"/>
  <c r="E14" i="9"/>
  <c r="AB8" i="6"/>
  <c r="AC8" s="1"/>
  <c r="H8"/>
  <c r="Q9" i="7"/>
  <c r="B9" i="8"/>
  <c r="K9" i="7"/>
  <c r="N9"/>
  <c r="A9"/>
  <c r="T9"/>
  <c r="E9" i="8"/>
  <c r="G9" i="7"/>
  <c r="W9"/>
  <c r="D9"/>
  <c r="AB17" i="6"/>
  <c r="H17"/>
  <c r="Q17" i="7"/>
  <c r="E17" i="8"/>
  <c r="T17" i="7"/>
  <c r="D17"/>
  <c r="B17" i="8"/>
  <c r="N17" i="7"/>
  <c r="A17"/>
  <c r="W17"/>
  <c r="G17"/>
  <c r="K17"/>
  <c r="G12"/>
  <c r="B12" i="8"/>
  <c r="T12" i="7"/>
  <c r="K12"/>
  <c r="N12"/>
  <c r="D12"/>
  <c r="Q12"/>
  <c r="W12"/>
  <c r="E12" i="8"/>
  <c r="B8"/>
  <c r="K8" i="7"/>
  <c r="Q8"/>
  <c r="D8"/>
  <c r="T8"/>
  <c r="W8"/>
  <c r="N8"/>
  <c r="G8"/>
  <c r="E8" i="8"/>
  <c r="G20" i="7"/>
  <c r="E20" i="8"/>
  <c r="B20"/>
  <c r="D20" i="7"/>
  <c r="A20"/>
  <c r="W20"/>
  <c r="T20"/>
  <c r="Q20"/>
  <c r="N20"/>
  <c r="K20"/>
  <c r="G18"/>
  <c r="E18" i="8"/>
  <c r="B18"/>
  <c r="W18" i="7"/>
  <c r="T18"/>
  <c r="Q18"/>
  <c r="N18"/>
  <c r="K18"/>
  <c r="D18"/>
  <c r="A18"/>
  <c r="AB14"/>
  <c r="AC14" s="1"/>
  <c r="H14"/>
  <c r="AB15" i="6"/>
  <c r="H15"/>
  <c r="B15" i="8"/>
  <c r="G15" i="7"/>
  <c r="Q15"/>
  <c r="K15"/>
  <c r="W15"/>
  <c r="N15"/>
  <c r="E15" i="8"/>
  <c r="A15" i="7"/>
  <c r="T15"/>
  <c r="D15"/>
  <c r="AB11" i="6"/>
  <c r="AC11" s="1"/>
  <c r="H11"/>
  <c r="G16"/>
  <c r="T16"/>
  <c r="D16"/>
  <c r="W16"/>
  <c r="K16"/>
  <c r="B16" i="7"/>
  <c r="Q16" i="6"/>
  <c r="E16" i="7"/>
  <c r="N16" i="6"/>
  <c r="A16"/>
  <c r="K13" i="9"/>
  <c r="N13"/>
  <c r="D13"/>
  <c r="B13" i="10"/>
  <c r="W13" i="9"/>
  <c r="T13"/>
  <c r="Q13"/>
  <c r="E13" i="10"/>
  <c r="G10" i="7"/>
  <c r="Q10"/>
  <c r="B10" i="8"/>
  <c r="K10" i="7"/>
  <c r="W10"/>
  <c r="N10"/>
  <c r="A10"/>
  <c r="E10" i="8"/>
  <c r="D10" i="7"/>
  <c r="T10"/>
  <c r="AB12" i="6"/>
  <c r="AC12" s="1"/>
  <c r="H12"/>
  <c r="AB20"/>
  <c r="H20"/>
  <c r="AB18"/>
  <c r="H18"/>
  <c r="B11" i="8"/>
  <c r="K11" i="7"/>
  <c r="Q11"/>
  <c r="E11" i="8"/>
  <c r="W11" i="7"/>
  <c r="T11"/>
  <c r="N11"/>
  <c r="A11"/>
  <c r="A12" s="1"/>
  <c r="A13" s="1"/>
  <c r="A14" s="1"/>
  <c r="D11"/>
  <c r="G11"/>
  <c r="AB13" i="6"/>
  <c r="AC13" s="1"/>
  <c r="H13"/>
  <c r="G13" i="7"/>
  <c r="AB16" i="5"/>
  <c r="H16"/>
  <c r="AB9" i="6"/>
  <c r="AC9" s="1"/>
  <c r="H9"/>
  <c r="AB10"/>
  <c r="AC10" s="1"/>
  <c r="H10"/>
  <c r="K11" i="8" l="1"/>
  <c r="Q11"/>
  <c r="G11"/>
  <c r="N11"/>
  <c r="E11" i="9"/>
  <c r="D11" i="8"/>
  <c r="W11"/>
  <c r="T11"/>
  <c r="B11" i="9"/>
  <c r="Q8" i="8"/>
  <c r="K8"/>
  <c r="B8" i="9"/>
  <c r="W8" i="8"/>
  <c r="E8" i="9"/>
  <c r="G8" i="8"/>
  <c r="T8"/>
  <c r="N8"/>
  <c r="D8"/>
  <c r="AB17" i="7"/>
  <c r="H17"/>
  <c r="T17" i="8"/>
  <c r="D17"/>
  <c r="W17"/>
  <c r="K17"/>
  <c r="Q17"/>
  <c r="E17" i="9"/>
  <c r="G17" i="8"/>
  <c r="B17" i="9"/>
  <c r="A17" i="8"/>
  <c r="N17"/>
  <c r="AB14"/>
  <c r="AC14" s="1"/>
  <c r="H14"/>
  <c r="AB13" i="7"/>
  <c r="AC13" s="1"/>
  <c r="H13"/>
  <c r="G13" i="8"/>
  <c r="B15" i="9"/>
  <c r="Q15" i="8"/>
  <c r="K15"/>
  <c r="A15"/>
  <c r="T15"/>
  <c r="E15" i="9"/>
  <c r="G15" i="8"/>
  <c r="W15"/>
  <c r="N15"/>
  <c r="D15"/>
  <c r="AB20" i="7"/>
  <c r="H20"/>
  <c r="K14" i="9"/>
  <c r="G14"/>
  <c r="Q14"/>
  <c r="W14"/>
  <c r="T14"/>
  <c r="N14"/>
  <c r="B14" i="10"/>
  <c r="E14"/>
  <c r="D14" i="9"/>
  <c r="AB11" i="7"/>
  <c r="AC11" s="1"/>
  <c r="H11"/>
  <c r="G16"/>
  <c r="W16"/>
  <c r="K16"/>
  <c r="N16"/>
  <c r="T16"/>
  <c r="D16"/>
  <c r="B16" i="8"/>
  <c r="Q16" i="7"/>
  <c r="A16"/>
  <c r="E16" i="8"/>
  <c r="AB15" i="7"/>
  <c r="H15"/>
  <c r="AB12"/>
  <c r="AC12" s="1"/>
  <c r="H12"/>
  <c r="AB10"/>
  <c r="AC10" s="1"/>
  <c r="H10"/>
  <c r="AB16" i="6"/>
  <c r="H16"/>
  <c r="G18" i="8"/>
  <c r="W18"/>
  <c r="T18"/>
  <c r="Q18"/>
  <c r="N18"/>
  <c r="K18"/>
  <c r="D18"/>
  <c r="E18" i="9"/>
  <c r="B18"/>
  <c r="A18" i="8"/>
  <c r="K9"/>
  <c r="Q9"/>
  <c r="G9"/>
  <c r="T9"/>
  <c r="B9" i="9"/>
  <c r="A9" i="8"/>
  <c r="A10" s="1"/>
  <c r="A11" s="1"/>
  <c r="A12" s="1"/>
  <c r="A13" s="1"/>
  <c r="A14" s="1"/>
  <c r="E9" i="9"/>
  <c r="W9" i="8"/>
  <c r="N9"/>
  <c r="D9"/>
  <c r="AB19" i="7"/>
  <c r="H19"/>
  <c r="G10" i="8"/>
  <c r="K10"/>
  <c r="B10" i="9"/>
  <c r="N10" i="8"/>
  <c r="W10"/>
  <c r="Q10"/>
  <c r="E10" i="9"/>
  <c r="D10" i="8"/>
  <c r="T10"/>
  <c r="B13" i="11"/>
  <c r="Q13" i="10"/>
  <c r="K13"/>
  <c r="E13" i="11"/>
  <c r="W13" i="10"/>
  <c r="D13"/>
  <c r="N13"/>
  <c r="T13"/>
  <c r="AB18" i="7"/>
  <c r="H18"/>
  <c r="G20" i="8"/>
  <c r="W20"/>
  <c r="T20"/>
  <c r="Q20"/>
  <c r="N20"/>
  <c r="K20"/>
  <c r="D20"/>
  <c r="E20" i="9"/>
  <c r="A20" i="8"/>
  <c r="B20" i="9"/>
  <c r="AB8" i="7"/>
  <c r="AC8" s="1"/>
  <c r="H8"/>
  <c r="G12" i="8"/>
  <c r="T12"/>
  <c r="K12"/>
  <c r="B12" i="9"/>
  <c r="Q12" i="8"/>
  <c r="W12"/>
  <c r="N12"/>
  <c r="D12"/>
  <c r="E12" i="9"/>
  <c r="AB9" i="7"/>
  <c r="AC9" s="1"/>
  <c r="H9"/>
  <c r="W19" i="8"/>
  <c r="T19"/>
  <c r="Q19"/>
  <c r="N19"/>
  <c r="K19"/>
  <c r="D19"/>
  <c r="E19" i="9"/>
  <c r="G19" i="8"/>
  <c r="A19"/>
  <c r="B19" i="9"/>
  <c r="AB10" i="8" l="1"/>
  <c r="AC10" s="1"/>
  <c r="H10"/>
  <c r="B9" i="10"/>
  <c r="Q9" i="9"/>
  <c r="K9"/>
  <c r="N9"/>
  <c r="E9" i="10"/>
  <c r="G9" i="9"/>
  <c r="D9"/>
  <c r="A9"/>
  <c r="W9"/>
  <c r="T9"/>
  <c r="AB16" i="7"/>
  <c r="H16"/>
  <c r="B15" i="10"/>
  <c r="G15" i="9"/>
  <c r="A15"/>
  <c r="N15"/>
  <c r="D15"/>
  <c r="Q15"/>
  <c r="K15"/>
  <c r="W15"/>
  <c r="T15"/>
  <c r="E15" i="10"/>
  <c r="W17" i="9"/>
  <c r="K17"/>
  <c r="B17" i="10"/>
  <c r="N17" i="9"/>
  <c r="T17"/>
  <c r="D17"/>
  <c r="G17"/>
  <c r="E17" i="10"/>
  <c r="Q17" i="9"/>
  <c r="A17"/>
  <c r="B8" i="10"/>
  <c r="K8" i="9"/>
  <c r="G8"/>
  <c r="D8"/>
  <c r="N8"/>
  <c r="Q8"/>
  <c r="E8" i="10"/>
  <c r="T8" i="9"/>
  <c r="W8"/>
  <c r="AB19" i="8"/>
  <c r="H19"/>
  <c r="AB14" i="9"/>
  <c r="AC14" s="1"/>
  <c r="H14"/>
  <c r="G12"/>
  <c r="B12" i="10"/>
  <c r="T12" i="9"/>
  <c r="K12"/>
  <c r="N12"/>
  <c r="W12"/>
  <c r="Q12"/>
  <c r="E12" i="10"/>
  <c r="D12" i="9"/>
  <c r="AB12" i="8"/>
  <c r="AC12" s="1"/>
  <c r="H12"/>
  <c r="AB20"/>
  <c r="H20"/>
  <c r="B13" i="12"/>
  <c r="K13" i="11"/>
  <c r="N13"/>
  <c r="W13"/>
  <c r="T13"/>
  <c r="D13"/>
  <c r="Q13"/>
  <c r="E13" i="12"/>
  <c r="G10" i="9"/>
  <c r="Q10"/>
  <c r="B10" i="10"/>
  <c r="K10" i="9"/>
  <c r="A10"/>
  <c r="D10"/>
  <c r="N10"/>
  <c r="E10" i="10"/>
  <c r="W10" i="9"/>
  <c r="T10"/>
  <c r="AB9" i="8"/>
  <c r="AC9" s="1"/>
  <c r="H9"/>
  <c r="G18" i="9"/>
  <c r="W18"/>
  <c r="T18"/>
  <c r="Q18"/>
  <c r="N18"/>
  <c r="K18"/>
  <c r="D18"/>
  <c r="B18" i="10"/>
  <c r="A18" i="9"/>
  <c r="E18" i="10"/>
  <c r="AB18" i="8"/>
  <c r="H18"/>
  <c r="G16"/>
  <c r="N16"/>
  <c r="B16" i="9"/>
  <c r="Q16" i="8"/>
  <c r="E16" i="9"/>
  <c r="W16" i="8"/>
  <c r="K16"/>
  <c r="A16"/>
  <c r="T16"/>
  <c r="D16"/>
  <c r="AB15"/>
  <c r="H15"/>
  <c r="AB11"/>
  <c r="AC11" s="1"/>
  <c r="H11"/>
  <c r="B11" i="10"/>
  <c r="K11" i="9"/>
  <c r="Q11"/>
  <c r="A11"/>
  <c r="A12" s="1"/>
  <c r="A13" s="1"/>
  <c r="A14" s="1"/>
  <c r="T11"/>
  <c r="W11"/>
  <c r="E11" i="10"/>
  <c r="D11" i="9"/>
  <c r="N11"/>
  <c r="G11"/>
  <c r="W19"/>
  <c r="T19"/>
  <c r="Q19"/>
  <c r="N19"/>
  <c r="K19"/>
  <c r="D19"/>
  <c r="B19" i="10"/>
  <c r="A19" i="9"/>
  <c r="E19" i="10"/>
  <c r="G19" i="9"/>
  <c r="G20"/>
  <c r="W20"/>
  <c r="T20"/>
  <c r="Q20"/>
  <c r="N20"/>
  <c r="K20"/>
  <c r="D20"/>
  <c r="B20" i="10"/>
  <c r="E20"/>
  <c r="A20" i="9"/>
  <c r="G14" i="10"/>
  <c r="B14" i="11"/>
  <c r="K14" i="10"/>
  <c r="N14"/>
  <c r="E14" i="11"/>
  <c r="Q14" i="10"/>
  <c r="W14"/>
  <c r="T14"/>
  <c r="D14"/>
  <c r="AB13" i="8"/>
  <c r="AC13" s="1"/>
  <c r="H13"/>
  <c r="G13" i="9"/>
  <c r="AB17" i="8"/>
  <c r="H17"/>
  <c r="H8"/>
  <c r="AB8"/>
  <c r="AC8" s="1"/>
  <c r="B14" i="12" l="1"/>
  <c r="K14" i="11"/>
  <c r="G14"/>
  <c r="Q14"/>
  <c r="N14"/>
  <c r="W14"/>
  <c r="D14"/>
  <c r="T14"/>
  <c r="E14" i="12"/>
  <c r="AB19" i="9"/>
  <c r="H19"/>
  <c r="B12" i="11"/>
  <c r="G12" i="10"/>
  <c r="T12"/>
  <c r="K12"/>
  <c r="Q12"/>
  <c r="N12"/>
  <c r="D12"/>
  <c r="E12" i="11"/>
  <c r="W12" i="10"/>
  <c r="H8" i="9"/>
  <c r="AB8"/>
  <c r="AC8" s="1"/>
  <c r="B20" i="11"/>
  <c r="G20" i="10"/>
  <c r="E20" i="11"/>
  <c r="W20" i="10"/>
  <c r="T20"/>
  <c r="Q20"/>
  <c r="N20"/>
  <c r="K20"/>
  <c r="D20"/>
  <c r="A20"/>
  <c r="AB20" i="9"/>
  <c r="H20"/>
  <c r="B19" i="11"/>
  <c r="E19"/>
  <c r="W19" i="10"/>
  <c r="T19"/>
  <c r="Q19"/>
  <c r="N19"/>
  <c r="K19"/>
  <c r="D19"/>
  <c r="G19"/>
  <c r="A19"/>
  <c r="B11" i="11"/>
  <c r="K11" i="10"/>
  <c r="G11"/>
  <c r="N11"/>
  <c r="E11" i="11"/>
  <c r="D11" i="10"/>
  <c r="T11"/>
  <c r="Q11"/>
  <c r="W11"/>
  <c r="B16"/>
  <c r="G16" i="9"/>
  <c r="Q16"/>
  <c r="E16" i="10"/>
  <c r="T16" i="9"/>
  <c r="D16"/>
  <c r="N16"/>
  <c r="W16"/>
  <c r="K16"/>
  <c r="A16"/>
  <c r="B10" i="11"/>
  <c r="G10" i="10"/>
  <c r="K10"/>
  <c r="Q10"/>
  <c r="N10"/>
  <c r="E10" i="11"/>
  <c r="T10" i="10"/>
  <c r="D10"/>
  <c r="W10"/>
  <c r="B13" i="13"/>
  <c r="Q13" i="12"/>
  <c r="E13" i="13"/>
  <c r="K13" i="12"/>
  <c r="T13"/>
  <c r="N13"/>
  <c r="W13"/>
  <c r="D13"/>
  <c r="AB11" i="9"/>
  <c r="AC11" s="1"/>
  <c r="H11"/>
  <c r="B18" i="11"/>
  <c r="G18" i="10"/>
  <c r="E18" i="11"/>
  <c r="W18" i="10"/>
  <c r="T18"/>
  <c r="Q18"/>
  <c r="N18"/>
  <c r="K18"/>
  <c r="D18"/>
  <c r="A18"/>
  <c r="B8" i="11"/>
  <c r="Q8" i="10"/>
  <c r="K8"/>
  <c r="G8"/>
  <c r="T8"/>
  <c r="E8" i="11"/>
  <c r="D8" i="10"/>
  <c r="W8"/>
  <c r="N8"/>
  <c r="AB17" i="9"/>
  <c r="H17"/>
  <c r="B17" i="11"/>
  <c r="N17" i="10"/>
  <c r="Q17"/>
  <c r="E17" i="11"/>
  <c r="W17" i="10"/>
  <c r="K17"/>
  <c r="G17"/>
  <c r="A17"/>
  <c r="T17"/>
  <c r="D17"/>
  <c r="N15"/>
  <c r="D15"/>
  <c r="B15" i="11"/>
  <c r="A15" i="10"/>
  <c r="W15"/>
  <c r="K15"/>
  <c r="G15"/>
  <c r="T15"/>
  <c r="Q15"/>
  <c r="E15" i="11"/>
  <c r="B9"/>
  <c r="K9" i="10"/>
  <c r="Q9"/>
  <c r="G9"/>
  <c r="A9"/>
  <c r="A10" s="1"/>
  <c r="A11" s="1"/>
  <c r="A12" s="1"/>
  <c r="A13" s="1"/>
  <c r="A14" s="1"/>
  <c r="W9"/>
  <c r="E9" i="11"/>
  <c r="T9" i="10"/>
  <c r="N9"/>
  <c r="D9"/>
  <c r="AB13" i="9"/>
  <c r="AC13" s="1"/>
  <c r="H13"/>
  <c r="G13" i="10"/>
  <c r="AB14"/>
  <c r="AC14" s="1"/>
  <c r="H14"/>
  <c r="AB16" i="8"/>
  <c r="H16"/>
  <c r="AB18" i="9"/>
  <c r="H18"/>
  <c r="AB10"/>
  <c r="AC10" s="1"/>
  <c r="H10"/>
  <c r="AB12"/>
  <c r="AC12" s="1"/>
  <c r="H12"/>
  <c r="AB15"/>
  <c r="H15"/>
  <c r="AB9"/>
  <c r="AC9" s="1"/>
  <c r="H9"/>
  <c r="Q9" i="11" l="1"/>
  <c r="B9" i="12"/>
  <c r="K9" i="11"/>
  <c r="N9"/>
  <c r="A9"/>
  <c r="D9"/>
  <c r="G9"/>
  <c r="T9"/>
  <c r="W9"/>
  <c r="E9" i="12"/>
  <c r="AB9" i="10"/>
  <c r="AC9" s="1"/>
  <c r="H9"/>
  <c r="G18" i="11"/>
  <c r="E18" i="12"/>
  <c r="B18"/>
  <c r="W18" i="11"/>
  <c r="T18"/>
  <c r="Q18"/>
  <c r="N18"/>
  <c r="K18"/>
  <c r="A18"/>
  <c r="D18"/>
  <c r="K13" i="13"/>
  <c r="N13"/>
  <c r="E13" i="14"/>
  <c r="C7" i="20" s="1"/>
  <c r="D13" i="13"/>
  <c r="W13"/>
  <c r="T13"/>
  <c r="Q13"/>
  <c r="B13" i="14"/>
  <c r="G16" i="10"/>
  <c r="T16"/>
  <c r="D16"/>
  <c r="W16"/>
  <c r="K16"/>
  <c r="B16" i="11"/>
  <c r="Q16" i="10"/>
  <c r="E16" i="11"/>
  <c r="N16" i="10"/>
  <c r="A16"/>
  <c r="AB11"/>
  <c r="AC11" s="1"/>
  <c r="H11"/>
  <c r="AB19"/>
  <c r="H19"/>
  <c r="E19" i="12"/>
  <c r="B19"/>
  <c r="D19" i="11"/>
  <c r="T19"/>
  <c r="Q19"/>
  <c r="N19"/>
  <c r="G19"/>
  <c r="W19"/>
  <c r="K19"/>
  <c r="A19"/>
  <c r="G20"/>
  <c r="E20" i="12"/>
  <c r="B20"/>
  <c r="D20" i="11"/>
  <c r="A20"/>
  <c r="N20"/>
  <c r="W20"/>
  <c r="K20"/>
  <c r="T20"/>
  <c r="Q20"/>
  <c r="G12"/>
  <c r="B12" i="12"/>
  <c r="T12" i="11"/>
  <c r="K12"/>
  <c r="N12"/>
  <c r="Q12"/>
  <c r="W12"/>
  <c r="D12"/>
  <c r="E12" i="12"/>
  <c r="G14"/>
  <c r="B14" i="13"/>
  <c r="K14" i="12"/>
  <c r="N14"/>
  <c r="Q14"/>
  <c r="E14" i="13"/>
  <c r="D14" i="12"/>
  <c r="W14"/>
  <c r="T14"/>
  <c r="AB13" i="10"/>
  <c r="AC13" s="1"/>
  <c r="H13"/>
  <c r="G13" i="11"/>
  <c r="AB15" i="10"/>
  <c r="H15"/>
  <c r="AB8"/>
  <c r="AC8" s="1"/>
  <c r="H8"/>
  <c r="AB18"/>
  <c r="H18"/>
  <c r="B8" i="12"/>
  <c r="K8" i="11"/>
  <c r="N8"/>
  <c r="Q8"/>
  <c r="D8"/>
  <c r="G8"/>
  <c r="W8"/>
  <c r="T8"/>
  <c r="E8" i="12"/>
  <c r="G10" i="11"/>
  <c r="Q10"/>
  <c r="B10" i="12"/>
  <c r="K10" i="11"/>
  <c r="N10"/>
  <c r="A10"/>
  <c r="A11" s="1"/>
  <c r="A12" s="1"/>
  <c r="A13" s="1"/>
  <c r="A14" s="1"/>
  <c r="D10"/>
  <c r="E10" i="12"/>
  <c r="W10" i="11"/>
  <c r="T10"/>
  <c r="B11" i="12"/>
  <c r="K11" i="11"/>
  <c r="Q11"/>
  <c r="W11"/>
  <c r="T11"/>
  <c r="G11"/>
  <c r="N11"/>
  <c r="E11" i="12"/>
  <c r="D11" i="11"/>
  <c r="AB14"/>
  <c r="AC14" s="1"/>
  <c r="H14"/>
  <c r="B15" i="12"/>
  <c r="G15" i="11"/>
  <c r="Q15"/>
  <c r="K15"/>
  <c r="N15"/>
  <c r="W15"/>
  <c r="D15"/>
  <c r="A15"/>
  <c r="E15" i="12"/>
  <c r="T15" i="11"/>
  <c r="Q17"/>
  <c r="E17" i="12"/>
  <c r="T17" i="11"/>
  <c r="D17"/>
  <c r="B17" i="12"/>
  <c r="N17" i="11"/>
  <c r="W17"/>
  <c r="A17"/>
  <c r="K17"/>
  <c r="G17"/>
  <c r="AB16" i="9"/>
  <c r="H16"/>
  <c r="AB20" i="10"/>
  <c r="H20"/>
  <c r="AB12"/>
  <c r="AC12" s="1"/>
  <c r="H12"/>
  <c r="AB17"/>
  <c r="H17"/>
  <c r="AB10"/>
  <c r="AC10" s="1"/>
  <c r="H10"/>
  <c r="K14" i="13" l="1"/>
  <c r="G14"/>
  <c r="B14" i="14"/>
  <c r="Q14" i="13"/>
  <c r="N14"/>
  <c r="W14"/>
  <c r="E14" i="14"/>
  <c r="C7" i="92" s="1"/>
  <c r="T14" i="13"/>
  <c r="D14"/>
  <c r="T17" i="12"/>
  <c r="D17"/>
  <c r="W17"/>
  <c r="K17"/>
  <c r="Q17"/>
  <c r="E17" i="13"/>
  <c r="G17" i="12"/>
  <c r="N17"/>
  <c r="A17"/>
  <c r="B17" i="13"/>
  <c r="AB10" i="11"/>
  <c r="AC10" s="1"/>
  <c r="H10"/>
  <c r="AB8"/>
  <c r="AC8" s="1"/>
  <c r="H8"/>
  <c r="AB13"/>
  <c r="AC13" s="1"/>
  <c r="H13"/>
  <c r="G13" i="12"/>
  <c r="AB14"/>
  <c r="AC14" s="1"/>
  <c r="H14"/>
  <c r="AB20" i="11"/>
  <c r="H20"/>
  <c r="AB19"/>
  <c r="H19"/>
  <c r="AB16" i="10"/>
  <c r="H16"/>
  <c r="AB18" i="11"/>
  <c r="H18"/>
  <c r="B15" i="13"/>
  <c r="Q15" i="12"/>
  <c r="K15"/>
  <c r="A15"/>
  <c r="T15"/>
  <c r="E15" i="13"/>
  <c r="G15" i="12"/>
  <c r="N15"/>
  <c r="W15"/>
  <c r="D15"/>
  <c r="K11"/>
  <c r="G11"/>
  <c r="N11"/>
  <c r="B11" i="13"/>
  <c r="E11"/>
  <c r="D11" i="12"/>
  <c r="Q11"/>
  <c r="T11"/>
  <c r="W11"/>
  <c r="G10"/>
  <c r="K10"/>
  <c r="Q10"/>
  <c r="N10"/>
  <c r="B10" i="13"/>
  <c r="W10" i="12"/>
  <c r="T10"/>
  <c r="D10"/>
  <c r="E10" i="13"/>
  <c r="AB12" i="11"/>
  <c r="AC12" s="1"/>
  <c r="H12"/>
  <c r="G20" i="12"/>
  <c r="W20"/>
  <c r="T20"/>
  <c r="Q20"/>
  <c r="N20"/>
  <c r="K20"/>
  <c r="D20"/>
  <c r="E20" i="13"/>
  <c r="A20" i="12"/>
  <c r="B20" i="13"/>
  <c r="G18" i="12"/>
  <c r="W18"/>
  <c r="T18"/>
  <c r="Q18"/>
  <c r="N18"/>
  <c r="K18"/>
  <c r="D18"/>
  <c r="E18" i="13"/>
  <c r="B18"/>
  <c r="A18" i="12"/>
  <c r="AB9" i="11"/>
  <c r="AC9" s="1"/>
  <c r="H9"/>
  <c r="AB17"/>
  <c r="H17"/>
  <c r="G16"/>
  <c r="W16"/>
  <c r="K16"/>
  <c r="N16"/>
  <c r="T16"/>
  <c r="D16"/>
  <c r="E16" i="12"/>
  <c r="A16" i="11"/>
  <c r="B16" i="12"/>
  <c r="Q16" i="11"/>
  <c r="K9" i="12"/>
  <c r="Q9"/>
  <c r="G9"/>
  <c r="A9"/>
  <c r="A10" s="1"/>
  <c r="A11" s="1"/>
  <c r="A12" s="1"/>
  <c r="A13" s="1"/>
  <c r="A14" s="1"/>
  <c r="N9"/>
  <c r="W9"/>
  <c r="T9"/>
  <c r="D9"/>
  <c r="B9" i="13"/>
  <c r="E9"/>
  <c r="AB15" i="11"/>
  <c r="H15"/>
  <c r="AB11"/>
  <c r="AC11" s="1"/>
  <c r="H11"/>
  <c r="Q8" i="12"/>
  <c r="K8"/>
  <c r="B8" i="13"/>
  <c r="G8" i="12"/>
  <c r="N8"/>
  <c r="E8" i="13"/>
  <c r="W8" i="12"/>
  <c r="D8"/>
  <c r="T8"/>
  <c r="G12"/>
  <c r="T12"/>
  <c r="K12"/>
  <c r="B12" i="13"/>
  <c r="Q12" i="12"/>
  <c r="N12"/>
  <c r="D12"/>
  <c r="E12" i="13"/>
  <c r="W12" i="12"/>
  <c r="W19"/>
  <c r="T19"/>
  <c r="Q19"/>
  <c r="N19"/>
  <c r="K19"/>
  <c r="D19"/>
  <c r="E19" i="13"/>
  <c r="G19" i="12"/>
  <c r="A19"/>
  <c r="B19" i="13"/>
  <c r="Q13" i="14"/>
  <c r="K13"/>
  <c r="N13"/>
  <c r="T13"/>
  <c r="W13"/>
  <c r="D13"/>
  <c r="C6" i="20" s="1"/>
  <c r="C4"/>
  <c r="D61" l="1"/>
  <c r="E41" i="90"/>
  <c r="H8" i="12"/>
  <c r="AB8"/>
  <c r="AC8" s="1"/>
  <c r="AB11"/>
  <c r="AC11" s="1"/>
  <c r="H11"/>
  <c r="AB17"/>
  <c r="H17"/>
  <c r="G12" i="13"/>
  <c r="B12" i="14"/>
  <c r="T12" i="13"/>
  <c r="K12"/>
  <c r="N12"/>
  <c r="Q12"/>
  <c r="W12"/>
  <c r="D12"/>
  <c r="E12" i="14"/>
  <c r="C7" i="19" s="1"/>
  <c r="AB9" i="12"/>
  <c r="AC9" s="1"/>
  <c r="H9"/>
  <c r="G16"/>
  <c r="N16"/>
  <c r="B16" i="13"/>
  <c r="Q16" i="12"/>
  <c r="E16" i="13"/>
  <c r="W16" i="12"/>
  <c r="K16"/>
  <c r="A16"/>
  <c r="T16"/>
  <c r="D16"/>
  <c r="AB16" i="11"/>
  <c r="H16"/>
  <c r="AB20" i="12"/>
  <c r="H20"/>
  <c r="G10" i="13"/>
  <c r="Q10"/>
  <c r="B10" i="14"/>
  <c r="K10" i="13"/>
  <c r="N10"/>
  <c r="E10" i="14"/>
  <c r="C7" i="17" s="1"/>
  <c r="W10" i="13"/>
  <c r="T10"/>
  <c r="D10"/>
  <c r="AB10" i="12"/>
  <c r="AC10" s="1"/>
  <c r="H10"/>
  <c r="B15" i="14"/>
  <c r="G15" i="13"/>
  <c r="A15"/>
  <c r="N15"/>
  <c r="Q15"/>
  <c r="K15"/>
  <c r="W15"/>
  <c r="E15" i="14"/>
  <c r="C7" i="94" s="1"/>
  <c r="T15" i="13"/>
  <c r="D15"/>
  <c r="AB14"/>
  <c r="AC14" s="1"/>
  <c r="H14"/>
  <c r="D65" i="20"/>
  <c r="T41" i="90"/>
  <c r="G41"/>
  <c r="D62" i="20"/>
  <c r="I41" i="90"/>
  <c r="D63" i="20"/>
  <c r="AB12" i="12"/>
  <c r="AC12" s="1"/>
  <c r="H12"/>
  <c r="G20" i="13"/>
  <c r="W20"/>
  <c r="T20"/>
  <c r="Q20"/>
  <c r="N20"/>
  <c r="K20"/>
  <c r="D20"/>
  <c r="B20" i="14"/>
  <c r="E20"/>
  <c r="A20" i="13"/>
  <c r="B11" i="14"/>
  <c r="K11" i="13"/>
  <c r="Q11"/>
  <c r="T11"/>
  <c r="W11"/>
  <c r="D11"/>
  <c r="G11"/>
  <c r="E11" i="14"/>
  <c r="C7" i="18" s="1"/>
  <c r="N11" i="13"/>
  <c r="AB13" i="12"/>
  <c r="AC13" s="1"/>
  <c r="H13"/>
  <c r="G13" i="13"/>
  <c r="G14" i="14"/>
  <c r="N14"/>
  <c r="Q14"/>
  <c r="T14"/>
  <c r="K14"/>
  <c r="D14"/>
  <c r="C6" i="92" s="1"/>
  <c r="W14" i="14"/>
  <c r="C4" i="92"/>
  <c r="W19" i="13"/>
  <c r="T19"/>
  <c r="Q19"/>
  <c r="N19"/>
  <c r="K19"/>
  <c r="D19"/>
  <c r="B19" i="14"/>
  <c r="E19"/>
  <c r="A19" i="13"/>
  <c r="G19"/>
  <c r="D64" i="20"/>
  <c r="K41" i="90"/>
  <c r="AB19" i="12"/>
  <c r="H19"/>
  <c r="B8" i="14"/>
  <c r="K8" i="13"/>
  <c r="Q8"/>
  <c r="G8"/>
  <c r="N8"/>
  <c r="E8" i="14"/>
  <c r="C7" i="15" s="1"/>
  <c r="T8" i="13"/>
  <c r="D8"/>
  <c r="W8"/>
  <c r="B9" i="14"/>
  <c r="Q9" i="13"/>
  <c r="K9"/>
  <c r="N9"/>
  <c r="G9"/>
  <c r="D9"/>
  <c r="T9"/>
  <c r="A9"/>
  <c r="A10" s="1"/>
  <c r="A11" s="1"/>
  <c r="A12" s="1"/>
  <c r="A13" s="1"/>
  <c r="A14" s="1"/>
  <c r="W9"/>
  <c r="E9" i="14"/>
  <c r="C7" i="16" s="1"/>
  <c r="G18" i="13"/>
  <c r="W18"/>
  <c r="T18"/>
  <c r="Q18"/>
  <c r="N18"/>
  <c r="K18"/>
  <c r="D18"/>
  <c r="B18" i="14"/>
  <c r="E18"/>
  <c r="A18" i="13"/>
  <c r="AB18" i="12"/>
  <c r="H18"/>
  <c r="AB15"/>
  <c r="H15"/>
  <c r="W17" i="13"/>
  <c r="K17"/>
  <c r="B17" i="14"/>
  <c r="N17" i="13"/>
  <c r="T17"/>
  <c r="D17"/>
  <c r="Q17"/>
  <c r="G17"/>
  <c r="E17" i="14"/>
  <c r="C7" i="96" s="1"/>
  <c r="A17" i="13"/>
  <c r="Q8" i="14" l="1"/>
  <c r="K8"/>
  <c r="G8"/>
  <c r="C4" i="15"/>
  <c r="T8" i="14"/>
  <c r="W8"/>
  <c r="N8"/>
  <c r="D8"/>
  <c r="C6" i="15" s="1"/>
  <c r="K19" i="14"/>
  <c r="W19"/>
  <c r="T19"/>
  <c r="Q19"/>
  <c r="N19"/>
  <c r="D19"/>
  <c r="G19"/>
  <c r="A19"/>
  <c r="D65" i="92"/>
  <c r="T42" i="90"/>
  <c r="D63" i="92"/>
  <c r="I42" i="90"/>
  <c r="AB13" i="13"/>
  <c r="AC13" s="1"/>
  <c r="H13"/>
  <c r="G13" i="14"/>
  <c r="K11"/>
  <c r="G11"/>
  <c r="N11"/>
  <c r="W11"/>
  <c r="Q11"/>
  <c r="C4" i="18"/>
  <c r="D11" i="14"/>
  <c r="C6" i="18" s="1"/>
  <c r="T11" i="14"/>
  <c r="G10"/>
  <c r="K10"/>
  <c r="N10"/>
  <c r="T10"/>
  <c r="D10"/>
  <c r="C6" i="17" s="1"/>
  <c r="Q10" i="14"/>
  <c r="C4" i="17"/>
  <c r="W10" i="14"/>
  <c r="AB16" i="12"/>
  <c r="H16"/>
  <c r="AB12" i="13"/>
  <c r="AC12" s="1"/>
  <c r="H12"/>
  <c r="AB17"/>
  <c r="H17"/>
  <c r="AB9"/>
  <c r="AC9" s="1"/>
  <c r="H9"/>
  <c r="K9" i="14"/>
  <c r="Q9"/>
  <c r="G9"/>
  <c r="A9"/>
  <c r="A10" s="1"/>
  <c r="A11" s="1"/>
  <c r="A12" s="1"/>
  <c r="A13" s="1"/>
  <c r="A14" s="1"/>
  <c r="W9"/>
  <c r="C4" i="16"/>
  <c r="D9" i="14"/>
  <c r="C6" i="16" s="1"/>
  <c r="N9" i="14"/>
  <c r="T9"/>
  <c r="K42" i="90"/>
  <c r="D64" i="92"/>
  <c r="AB14" i="14"/>
  <c r="AC14" s="1"/>
  <c r="H14"/>
  <c r="K20"/>
  <c r="G20"/>
  <c r="W20"/>
  <c r="T20"/>
  <c r="Q20"/>
  <c r="N20"/>
  <c r="D20"/>
  <c r="A20"/>
  <c r="G12"/>
  <c r="T12"/>
  <c r="K12"/>
  <c r="Q12"/>
  <c r="N12"/>
  <c r="C4" i="19"/>
  <c r="D12" i="14"/>
  <c r="C6" i="19" s="1"/>
  <c r="W12" i="14"/>
  <c r="D61" i="92"/>
  <c r="E42" i="90"/>
  <c r="AB20" i="13"/>
  <c r="H20"/>
  <c r="N15" i="14"/>
  <c r="A15"/>
  <c r="D15"/>
  <c r="C6" i="94" s="1"/>
  <c r="K15" i="14"/>
  <c r="W15"/>
  <c r="Q15"/>
  <c r="T15"/>
  <c r="C4" i="94"/>
  <c r="G15" i="14"/>
  <c r="AB10" i="13"/>
  <c r="AC10" s="1"/>
  <c r="H10"/>
  <c r="B16" i="14"/>
  <c r="G16" i="13"/>
  <c r="Q16"/>
  <c r="E16" i="14"/>
  <c r="C7" i="95" s="1"/>
  <c r="T16" i="13"/>
  <c r="D16"/>
  <c r="N16"/>
  <c r="A16"/>
  <c r="K16"/>
  <c r="W16"/>
  <c r="K18" i="14"/>
  <c r="G18"/>
  <c r="W18"/>
  <c r="T18"/>
  <c r="Q18"/>
  <c r="N18"/>
  <c r="D18"/>
  <c r="A18"/>
  <c r="K17"/>
  <c r="N17"/>
  <c r="Q17"/>
  <c r="W17"/>
  <c r="C4" i="96"/>
  <c r="G17" i="14"/>
  <c r="A17"/>
  <c r="T17"/>
  <c r="D17"/>
  <c r="C6" i="96" s="1"/>
  <c r="AB18" i="13"/>
  <c r="H18"/>
  <c r="AB8"/>
  <c r="AC8" s="1"/>
  <c r="H8"/>
  <c r="AB19"/>
  <c r="H19"/>
  <c r="G42" i="90"/>
  <c r="D62" i="92"/>
  <c r="AB11" i="13"/>
  <c r="AC11" s="1"/>
  <c r="H11"/>
  <c r="AB15"/>
  <c r="H15"/>
  <c r="D61" i="96" l="1"/>
  <c r="E45" i="90"/>
  <c r="I43"/>
  <c r="D63" i="94"/>
  <c r="D61" i="19"/>
  <c r="E40" i="90"/>
  <c r="G37"/>
  <c r="D62" i="16"/>
  <c r="D65" i="17"/>
  <c r="T38" i="90"/>
  <c r="D64" i="17"/>
  <c r="K38" i="90"/>
  <c r="AB10" i="14"/>
  <c r="AC10" s="1"/>
  <c r="H10"/>
  <c r="I39" i="90"/>
  <c r="D63" i="18"/>
  <c r="AB11" i="14"/>
  <c r="AC11" s="1"/>
  <c r="H11"/>
  <c r="D64" i="15"/>
  <c r="K36" i="90"/>
  <c r="D63" i="15"/>
  <c r="I36" i="90"/>
  <c r="AB17" i="14"/>
  <c r="H17"/>
  <c r="D62" i="96"/>
  <c r="G45" i="90"/>
  <c r="AB18" i="14"/>
  <c r="H18"/>
  <c r="D64" i="94"/>
  <c r="K43" i="90"/>
  <c r="I40"/>
  <c r="D63" i="19"/>
  <c r="K37" i="90"/>
  <c r="D64" i="16"/>
  <c r="D65"/>
  <c r="T37" i="90"/>
  <c r="D61" i="16"/>
  <c r="E37" i="90"/>
  <c r="D61" i="17"/>
  <c r="E38" i="90"/>
  <c r="G39"/>
  <c r="D62" i="18"/>
  <c r="D65" i="15"/>
  <c r="T36" i="90"/>
  <c r="D61" i="15"/>
  <c r="E36" i="90"/>
  <c r="D63" i="96"/>
  <c r="I45" i="90"/>
  <c r="G16" i="14"/>
  <c r="T16"/>
  <c r="D16"/>
  <c r="C6" i="95" s="1"/>
  <c r="W16" i="14"/>
  <c r="C4" i="95"/>
  <c r="K16" i="14"/>
  <c r="Q16"/>
  <c r="A16"/>
  <c r="N16"/>
  <c r="D61" i="94"/>
  <c r="E43" i="90"/>
  <c r="T40"/>
  <c r="D65" i="19"/>
  <c r="D62"/>
  <c r="G40" i="90"/>
  <c r="AB12" i="14"/>
  <c r="AC12" s="1"/>
  <c r="H12"/>
  <c r="I37" i="90"/>
  <c r="D63" i="16"/>
  <c r="I38" i="90"/>
  <c r="D63" i="17"/>
  <c r="T39" i="90"/>
  <c r="D65" i="18"/>
  <c r="AB13" i="14"/>
  <c r="AC13" s="1"/>
  <c r="H13"/>
  <c r="AB19"/>
  <c r="H19"/>
  <c r="G36" i="90"/>
  <c r="D62" i="15"/>
  <c r="AB8" i="14"/>
  <c r="AC8" s="1"/>
  <c r="H8"/>
  <c r="D64" i="96"/>
  <c r="K45" i="90"/>
  <c r="D65" i="96"/>
  <c r="T45" i="90"/>
  <c r="AB16" i="13"/>
  <c r="H16"/>
  <c r="AB15" i="14"/>
  <c r="H15"/>
  <c r="T43" i="90"/>
  <c r="D65" i="94"/>
  <c r="G43" i="90"/>
  <c r="D62" i="94"/>
  <c r="D64" i="19"/>
  <c r="K40" i="90"/>
  <c r="AB20" i="14"/>
  <c r="H20"/>
  <c r="AB9"/>
  <c r="AC9" s="1"/>
  <c r="H9"/>
  <c r="G38" i="90"/>
  <c r="D62" i="17"/>
  <c r="D64" i="18"/>
  <c r="K39" i="90"/>
  <c r="D61" i="18"/>
  <c r="E39" i="90"/>
  <c r="D62" i="95" l="1"/>
  <c r="G44" i="90"/>
  <c r="AB16" i="14"/>
  <c r="H16"/>
  <c r="E44" i="90"/>
  <c r="D61" i="95"/>
  <c r="D64"/>
  <c r="K44" i="90"/>
  <c r="I44"/>
  <c r="D63" i="95"/>
  <c r="D65"/>
  <c r="T44" i="90"/>
</calcChain>
</file>

<file path=xl/sharedStrings.xml><?xml version="1.0" encoding="utf-8"?>
<sst xmlns="http://schemas.openxmlformats.org/spreadsheetml/2006/main" count="1378" uniqueCount="248">
  <si>
    <t>Site Name</t>
  </si>
  <si>
    <t>Site ID</t>
  </si>
  <si>
    <t>Total</t>
  </si>
  <si>
    <t xml:space="preserve">Site Name: </t>
  </si>
  <si>
    <t xml:space="preserve">Site ID: </t>
  </si>
  <si>
    <t xml:space="preserve">Team Area: </t>
  </si>
  <si>
    <t>Enter the total amount of proprietary chemical, active ingredient, or both</t>
  </si>
  <si>
    <t>Antifoulants</t>
  </si>
  <si>
    <t>Proprietary name</t>
  </si>
  <si>
    <t>Active Ingredient</t>
  </si>
  <si>
    <t>Anaesthetics</t>
  </si>
  <si>
    <t>Antimicrobials</t>
  </si>
  <si>
    <t>Disinfectants</t>
  </si>
  <si>
    <t>Please add any other antifoulants used</t>
  </si>
  <si>
    <t>Please add any other anaesthetics used</t>
  </si>
  <si>
    <t>Please add any other antimicrobials used</t>
  </si>
  <si>
    <t>Please add any other disinfectants used</t>
  </si>
  <si>
    <t>Quantity used</t>
  </si>
  <si>
    <t>Please note the following:</t>
  </si>
  <si>
    <t>REMEMBER QUESTIONAIRE REQUIREMENTS FOR DECEMBER RETURN</t>
  </si>
  <si>
    <t>REMEMBER QUESTIONAIRE REQUIREMENTS FOR THIS RETURN</t>
  </si>
  <si>
    <t>Company</t>
  </si>
  <si>
    <t>Contact name</t>
  </si>
  <si>
    <t>Phone number</t>
  </si>
  <si>
    <t>Email address</t>
  </si>
  <si>
    <t>:</t>
  </si>
  <si>
    <t>Chemical Usage Return</t>
  </si>
  <si>
    <t>Aqua-Net (litres)</t>
  </si>
  <si>
    <t>Netguard (litres)</t>
  </si>
  <si>
    <t>Netrex AF (litres)</t>
  </si>
  <si>
    <t>Benzocaine (grams)</t>
  </si>
  <si>
    <t>2-Phenoxyethanol (litres)</t>
  </si>
  <si>
    <t>MS-222 (grams)</t>
  </si>
  <si>
    <t>Acetone (litres)</t>
  </si>
  <si>
    <t>Aqualinic (grams)</t>
  </si>
  <si>
    <t>Aquatet (grams)</t>
  </si>
  <si>
    <t>Sulphatrim (grams)</t>
  </si>
  <si>
    <t>Florocol (grams)</t>
  </si>
  <si>
    <t>F-23 Foamer (litres)</t>
  </si>
  <si>
    <t>FAM 30 (litres)</t>
  </si>
  <si>
    <t>Iodet (litres)</t>
  </si>
  <si>
    <t>Iodophor (litres)</t>
  </si>
  <si>
    <t>TEGO 2000 (litres)</t>
  </si>
  <si>
    <t>Tego Hypochlorite (litres)</t>
  </si>
  <si>
    <t>SOMPLEX Fatsolve (litres)</t>
  </si>
  <si>
    <t>Salmosan (grams)</t>
  </si>
  <si>
    <t>Calicide (grams)</t>
  </si>
  <si>
    <t>Slice (grams)</t>
  </si>
  <si>
    <t xml:space="preserve">1. The site information has been entered for your company. </t>
  </si>
  <si>
    <t>Excis (litres)</t>
  </si>
  <si>
    <t>3. The information is required on a monthly basis and the returns should be made quarterly - see schedule below.</t>
  </si>
  <si>
    <t>Please enter the following information for each of the sites below:</t>
  </si>
  <si>
    <t>Date(s) of fish input(s)</t>
  </si>
  <si>
    <t>Date Self Monitoring submitted to SEPA</t>
  </si>
  <si>
    <t>SEPA Team Area</t>
  </si>
  <si>
    <t>Mortalities</t>
  </si>
  <si>
    <t>Number</t>
  </si>
  <si>
    <t>Total weight (kgs)</t>
  </si>
  <si>
    <t>Feed Used (kgs)</t>
  </si>
  <si>
    <t>Comments</t>
  </si>
  <si>
    <r>
      <t xml:space="preserve">7. If the site is sold, fallowed or the consent is revoked, please enter details of the change and the date in the Comments box.  </t>
    </r>
    <r>
      <rPr>
        <b/>
        <sz val="10"/>
        <rFont val="Arial"/>
        <family val="2"/>
      </rPr>
      <t>Do not</t>
    </r>
    <r>
      <rPr>
        <sz val="10"/>
        <rFont val="Arial"/>
        <family val="2"/>
      </rPr>
      <t xml:space="preserve"> delete the site from the spreadsheet.</t>
    </r>
  </si>
  <si>
    <t>9. If you have any questions or queries concerning the returns process please contact the email address below.</t>
  </si>
  <si>
    <t xml:space="preserve">4. Each site has a small questionnaire for chemical use (other than those to treat sea lice infestations) appended as a separate spreadsheet (Chem-SiteID).  Please ensure that you maintain the necessary records in order to complete the questionnaire on an annual basis. </t>
  </si>
  <si>
    <t>5. The questionnaire should be completed along with the December biomass return.  A reminder is attached to the October, November and December sheets.</t>
  </si>
  <si>
    <t>Cyp (grams)</t>
  </si>
  <si>
    <t>Aza (grams)</t>
  </si>
  <si>
    <t>TFBZ (grams)</t>
  </si>
  <si>
    <t>Ema (grams)</t>
  </si>
  <si>
    <t>Sarafin (grams)</t>
  </si>
  <si>
    <t>Tegodyne (litres)</t>
  </si>
  <si>
    <t>NetWax (litres)</t>
  </si>
  <si>
    <t>Panacur 4% Powder (grams)</t>
  </si>
  <si>
    <t>Iodine (grams)</t>
  </si>
  <si>
    <t>1-alkyl-1,5-diazapentane (litres)</t>
  </si>
  <si>
    <t>Sodium Hypochlorite (litres)</t>
  </si>
  <si>
    <t>2-Propanone (litres)</t>
  </si>
  <si>
    <t>Fenbendazole (grams)</t>
  </si>
  <si>
    <t>Copper Oxide (grams)</t>
  </si>
  <si>
    <t>Hydrogen Peroxide (litres)</t>
  </si>
  <si>
    <t>Salartect 500 (litres)</t>
  </si>
  <si>
    <t>Salartect 350 (litres)</t>
  </si>
  <si>
    <t>Vetremox (grams)</t>
  </si>
  <si>
    <t>Aquacil 800 (grams)</t>
  </si>
  <si>
    <t>Paramove 50 (litres)</t>
  </si>
  <si>
    <t>Florfenicol (grams)</t>
  </si>
  <si>
    <t>Oxytetracycline Hydrochloride (grams)</t>
  </si>
  <si>
    <t>Oxolinic acid (grams)</t>
  </si>
  <si>
    <t>Amoxycillin trihydrate (grams)</t>
  </si>
  <si>
    <t>Aquacil 500 (grams)</t>
  </si>
  <si>
    <t>Trimethoprim / Suphadiazine (grams)</t>
  </si>
  <si>
    <t>Sarafloxacin Hydrochloride (grams)</t>
  </si>
  <si>
    <t>Ethyl-aminobenzoate (grams)</t>
  </si>
  <si>
    <t>Tricaine Methyl Sulphonate (grams)</t>
  </si>
  <si>
    <t>Anti-Parastics used</t>
  </si>
  <si>
    <t xml:space="preserve">(Please enter any </t>
  </si>
  <si>
    <t>pertinent information)</t>
  </si>
  <si>
    <t>Check</t>
  </si>
  <si>
    <t>Species</t>
  </si>
  <si>
    <t xml:space="preserve"> Nitrogen release (kg)</t>
  </si>
  <si>
    <t>Total Phosphorus content in feed (%)</t>
  </si>
  <si>
    <t>Phosphorus release (kg)</t>
  </si>
  <si>
    <t>TOC release (kg)</t>
  </si>
  <si>
    <t xml:space="preserve">SEPA Team Area </t>
  </si>
  <si>
    <t>SPRI</t>
  </si>
  <si>
    <r>
      <t xml:space="preserve">RETURN ALL FILES TO:   </t>
    </r>
    <r>
      <rPr>
        <b/>
        <sz val="10"/>
        <color indexed="12"/>
        <rFont val="Arial"/>
        <family val="2"/>
      </rPr>
      <t>FFBiomass@SEPA.ORG.UK</t>
    </r>
  </si>
  <si>
    <t>Position:</t>
  </si>
  <si>
    <t>Date:</t>
  </si>
  <si>
    <t>This is voluntary information which, if provided, will appear with your data on the SPRI website. This will provide background information that will help users put your reported emission in context.</t>
  </si>
  <si>
    <t>Please note that this information will not be validated by SEPA.</t>
  </si>
  <si>
    <t>Sign off by typing name here:</t>
  </si>
  <si>
    <t>Declaration:</t>
  </si>
  <si>
    <t>I declare that the information provided in this form is correct, to the best of my knowledge.</t>
  </si>
  <si>
    <t xml:space="preserve">The information contained in the table below will be derived from the figures entered in the monthly worksheets.  Please complete the declaration, in rows 13-15 below, that you agree that the information displayed in this table is true and accurate. </t>
  </si>
  <si>
    <t xml:space="preserve">Data Protection Notice </t>
  </si>
  <si>
    <t>The Scottish Environment Protection Agency is responsible for maintaining and improving the environment and regulating environmental emissions.  It has a duty to protect and enhance the environment and to promote conservation and recreation.</t>
  </si>
  <si>
    <t>The information provided will be processed by the Scottish Environment Protection Agency and will be placed on SEPA’s website and used to monitor compliance with licence/permit conditions.  We may also process and/or disclose any of the information you give us in connection with the following:</t>
  </si>
  <si>
    <t>• Offering/providing you with our information/services relating to environmental matters;</t>
  </si>
  <si>
    <t>• Consulting with the public, public bodies and other organisations (e.g. Health and Safety Executive, Local Authorities, Emergency Services, Scottish Executive) on environmental issues;</t>
  </si>
  <si>
    <t>• Carrying out statistical analysis, research and development on environmental issues;</t>
  </si>
  <si>
    <t>• Providing public register information to enquirers;</t>
  </si>
  <si>
    <t>• Investigating possible breaches of environmental law and taking any resulting action;</t>
  </si>
  <si>
    <t>• Preventing breaches of environmental law;</t>
  </si>
  <si>
    <t>• Accessing customer service satisfaction and improving our service.</t>
  </si>
  <si>
    <t>We may pass on the information to our agents/representatives to do these things on our behalf.</t>
  </si>
  <si>
    <t>Individuals have a right to see the information we hold about them. We will correct it if it is inaccurate.</t>
  </si>
  <si>
    <t>You should ensure that any persons named on this form are informed of the contents of this Data Protection Notice.</t>
  </si>
  <si>
    <t>Note: In the worksheet entilted "CALCULATIONS", the white cells contain formulae and are locked.  Default figures for FCR and total phosphorous content in food have been entered.  These cells, which are coloured yellow, are not locked and you may amend these in light of more accurate input data.</t>
  </si>
  <si>
    <t>Please include a brief description of the activities or processes carried out at your site or installation (Max 4 lines)</t>
  </si>
  <si>
    <t>Please provide your web address.</t>
  </si>
  <si>
    <t>(If you provide this it will appear with your data on the SPRI website as a hyperlink to your site.)</t>
  </si>
  <si>
    <t>How are the emissions distributed over the reporting year?</t>
  </si>
  <si>
    <t>(Please see 'Guidance on completing the Scottish Pollutant Release Inventory reporting form' for information on how to complete this question.)</t>
  </si>
  <si>
    <t>What was your annual consumption of the following utilities?</t>
  </si>
  <si>
    <t>Electricity in MWh</t>
  </si>
  <si>
    <t>Gas in MWh</t>
  </si>
  <si>
    <t>Oil in MWh</t>
  </si>
  <si>
    <t>Coal in MWh</t>
  </si>
  <si>
    <r>
      <t>Water in m</t>
    </r>
    <r>
      <rPr>
        <sz val="10"/>
        <rFont val="Arial"/>
        <family val="2"/>
      </rPr>
      <t>³</t>
    </r>
  </si>
  <si>
    <t>Notifiable emissions are unplanned and unlicenced emissions of a particular substance or substances to the environment. They may result from an emergency, mis-operation, accident or plant failure.  Please enter details of any notifiable emissions below.</t>
  </si>
  <si>
    <t>Substance Emitted</t>
  </si>
  <si>
    <t>Species factor</t>
  </si>
  <si>
    <t>Total feed input (kg)</t>
  </si>
  <si>
    <t>Copper from feed (kgs)</t>
  </si>
  <si>
    <t xml:space="preserve">Nitrogen threshold,  50000kg </t>
  </si>
  <si>
    <t xml:space="preserve">Phosphorus threshold,  5000kg </t>
  </si>
  <si>
    <t xml:space="preserve">TOC threshold, 50000kg </t>
  </si>
  <si>
    <t>Zinc Threshold, 100kg</t>
  </si>
  <si>
    <t>Copper threshold,  20kg</t>
  </si>
  <si>
    <r>
      <t>Regulation 26(2) of the Pollution Prevention and Control (Scotland) Regulations is being used to require operators to provide mass emission data for the Scottish Pollutant Release Inventory (</t>
    </r>
    <r>
      <rPr>
        <b/>
        <sz val="10"/>
        <rFont val="Arial"/>
        <family val="2"/>
      </rPr>
      <t>SPRI</t>
    </r>
    <r>
      <rPr>
        <sz val="10"/>
        <rFont val="Arial"/>
        <family val="2"/>
      </rPr>
      <t xml:space="preserve">). </t>
    </r>
    <r>
      <rPr>
        <b/>
        <sz val="10"/>
        <rFont val="Arial"/>
        <family val="2"/>
      </rPr>
      <t xml:space="preserve"> </t>
    </r>
    <r>
      <rPr>
        <b/>
        <sz val="10"/>
        <color indexed="12"/>
        <rFont val="Arial"/>
        <family val="2"/>
      </rPr>
      <t>Before submitting the spreadsheet please ensure you have completed the declaration in the worksheet entitled "SPRI DECLARATION"</t>
    </r>
  </si>
  <si>
    <t>What was the production volume from your main activity during the reporting year, including units?  (eg. tonnes/year, MWh/yr, units/yr)</t>
  </si>
  <si>
    <t>On how many days did the facility operate during the reporting year?</t>
  </si>
  <si>
    <t>How many staff were employed at the installation on the 31st December of the reporting year?</t>
  </si>
  <si>
    <r>
      <t>Is your installation regulated by other bodies?</t>
    </r>
    <r>
      <rPr>
        <sz val="10"/>
        <rFont val="Arial"/>
        <family val="2"/>
      </rPr>
      <t xml:space="preserve">  Please give details.</t>
    </r>
  </si>
  <si>
    <t>It is an offence under Regulation 30 of the PPC (Scotland) Regulations 2000 for a person to make a statement which that person knows to be false or misleading in a material particular, or recklessly to make a statement which is false or misleading in a material particular, where the statement is made in purpoted compliance with a requirement to furnish information imposed under Regulation 26(2) of those Regulations.</t>
  </si>
  <si>
    <t>Note that the materials required by SPRI that are below the threshold will be displayed as BRT (Below Reporting Threshold).</t>
  </si>
  <si>
    <t>Azamethiphos (kgs) Threshold = 0.001kg</t>
  </si>
  <si>
    <t>Teflubenzuron (kgs) Threshold = 0.001kg</t>
  </si>
  <si>
    <r>
      <t xml:space="preserve">Slice                      (grams)          </t>
    </r>
    <r>
      <rPr>
        <sz val="8"/>
        <rFont val="Arial"/>
        <family val="2"/>
      </rPr>
      <t>containing 0.2% emamectin benzoate</t>
    </r>
  </si>
  <si>
    <t>10.  Please ensure that the correct species is listed in the site information table below, entered as "salmon", "cod","haddock","halibut" or "trout".</t>
  </si>
  <si>
    <t>Amount (kg)</t>
  </si>
  <si>
    <t>Zinc release (kg)</t>
  </si>
  <si>
    <t>Copper loss via feed only (kg)</t>
  </si>
  <si>
    <t>Emamectin salts and derivatives (kg) Threshold = 0.001kg</t>
  </si>
  <si>
    <t>Copper from nets (active ingredient copper-oxide, kg)</t>
  </si>
  <si>
    <t>Total Copper (kg)</t>
  </si>
  <si>
    <t>Zinc from feed (kg)</t>
  </si>
  <si>
    <t>Nitrogen (kg)</t>
  </si>
  <si>
    <t>Phosphorus (kg)</t>
  </si>
  <si>
    <t>Total Organic Carbon (kg)</t>
  </si>
  <si>
    <t>Tetraplex (grams)</t>
  </si>
  <si>
    <t>Please Note</t>
  </si>
  <si>
    <r>
      <t xml:space="preserve">If Slice entry is highlighted in </t>
    </r>
    <r>
      <rPr>
        <b/>
        <sz val="10"/>
        <color indexed="10"/>
        <rFont val="Arial"/>
        <family val="2"/>
      </rPr>
      <t>red</t>
    </r>
    <r>
      <rPr>
        <b/>
        <sz val="10"/>
        <color indexed="12"/>
        <rFont val="Arial"/>
        <family val="2"/>
      </rPr>
      <t xml:space="preserve"> please confirm value is correct here</t>
    </r>
  </si>
  <si>
    <r>
      <t xml:space="preserve">Excis              (litres)        </t>
    </r>
    <r>
      <rPr>
        <sz val="8"/>
        <rFont val="Arial"/>
        <family val="2"/>
      </rPr>
      <t>containing 1% cypermethrin</t>
    </r>
  </si>
  <si>
    <r>
      <t xml:space="preserve">Salmosan (grams)   </t>
    </r>
    <r>
      <rPr>
        <sz val="8"/>
        <rFont val="Arial"/>
        <family val="2"/>
      </rPr>
      <t>containing 50% azamethiphos</t>
    </r>
  </si>
  <si>
    <r>
      <t xml:space="preserve">Calicide        (grams)      </t>
    </r>
    <r>
      <rPr>
        <sz val="8"/>
        <rFont val="Arial"/>
        <family val="2"/>
      </rPr>
      <t>containing 100% teflubenzuron</t>
    </r>
  </si>
  <si>
    <r>
      <t xml:space="preserve">Excis           (litres)    </t>
    </r>
    <r>
      <rPr>
        <sz val="8"/>
        <rFont val="Arial"/>
        <family val="2"/>
      </rPr>
      <t>containing 1% cypermethrin</t>
    </r>
  </si>
  <si>
    <r>
      <t xml:space="preserve">Salmosan (grams)    </t>
    </r>
    <r>
      <rPr>
        <sz val="8"/>
        <rFont val="Arial"/>
        <family val="2"/>
      </rPr>
      <t>containing 50% azamethiphos</t>
    </r>
  </si>
  <si>
    <r>
      <t xml:space="preserve">Calicide     (grams)   </t>
    </r>
    <r>
      <rPr>
        <sz val="8"/>
        <rFont val="Arial"/>
        <family val="2"/>
      </rPr>
      <t>containing 100% teflubenzuron</t>
    </r>
  </si>
  <si>
    <r>
      <t xml:space="preserve">Calicide      (grams)    </t>
    </r>
    <r>
      <rPr>
        <sz val="8"/>
        <rFont val="Arial"/>
        <family val="2"/>
      </rPr>
      <t>containing 100% teflubenzuron</t>
    </r>
  </si>
  <si>
    <r>
      <t xml:space="preserve">Excis             (litres)      </t>
    </r>
    <r>
      <rPr>
        <sz val="8"/>
        <rFont val="Arial"/>
        <family val="2"/>
      </rPr>
      <t>containing 1% cypermethrin</t>
    </r>
  </si>
  <si>
    <r>
      <t xml:space="preserve">Excis             (litres)       </t>
    </r>
    <r>
      <rPr>
        <sz val="8"/>
        <rFont val="Arial"/>
        <family val="2"/>
      </rPr>
      <t>containing 1% cypermethrin</t>
    </r>
  </si>
  <si>
    <r>
      <t xml:space="preserve">Excis               (litres)        </t>
    </r>
    <r>
      <rPr>
        <sz val="8"/>
        <rFont val="Arial"/>
        <family val="2"/>
      </rPr>
      <t>containing 1% cypermethrin</t>
    </r>
  </si>
  <si>
    <r>
      <t xml:space="preserve">Salmosan   (grams)     </t>
    </r>
    <r>
      <rPr>
        <sz val="8"/>
        <rFont val="Arial"/>
        <family val="2"/>
      </rPr>
      <t>containing 50% azamethiphos</t>
    </r>
  </si>
  <si>
    <r>
      <t xml:space="preserve">Calicide       (grams)     </t>
    </r>
    <r>
      <rPr>
        <sz val="8"/>
        <rFont val="Arial"/>
        <family val="2"/>
      </rPr>
      <t>containing 100% teflubenzuron</t>
    </r>
  </si>
  <si>
    <r>
      <t xml:space="preserve">Excis              (litres)       </t>
    </r>
    <r>
      <rPr>
        <sz val="8"/>
        <rFont val="Arial"/>
        <family val="2"/>
      </rPr>
      <t>containing 1% cypermethrin</t>
    </r>
  </si>
  <si>
    <r>
      <t xml:space="preserve">Salmosan  (grams)    </t>
    </r>
    <r>
      <rPr>
        <sz val="8"/>
        <rFont val="Arial"/>
        <family val="2"/>
      </rPr>
      <t>containing 50% azamethiphos</t>
    </r>
  </si>
  <si>
    <r>
      <t xml:space="preserve">Excis               (litres)         </t>
    </r>
    <r>
      <rPr>
        <sz val="8"/>
        <rFont val="Arial"/>
        <family val="2"/>
      </rPr>
      <t>containing 1% cypermethrin</t>
    </r>
  </si>
  <si>
    <r>
      <t xml:space="preserve">Salmosan   (grams)       </t>
    </r>
    <r>
      <rPr>
        <sz val="8"/>
        <rFont val="Arial"/>
        <family val="2"/>
      </rPr>
      <t>containing 50% azamethiphos</t>
    </r>
  </si>
  <si>
    <r>
      <t xml:space="preserve">Salmosan  (grams)     </t>
    </r>
    <r>
      <rPr>
        <sz val="8"/>
        <rFont val="Arial"/>
        <family val="2"/>
      </rPr>
      <t>containing 50% azamethiphos</t>
    </r>
  </si>
  <si>
    <r>
      <t xml:space="preserve">AMX                      (litres)          </t>
    </r>
    <r>
      <rPr>
        <sz val="8"/>
        <rFont val="Arial"/>
        <family val="2"/>
      </rPr>
      <t>containing 1% deltamethrin</t>
    </r>
  </si>
  <si>
    <t>Delt (grams)</t>
  </si>
  <si>
    <t>AMX (litres)</t>
  </si>
  <si>
    <r>
      <t xml:space="preserve">Enter the amount of chemical used  </t>
    </r>
    <r>
      <rPr>
        <sz val="10"/>
        <color indexed="10"/>
        <rFont val="Arial"/>
        <family val="2"/>
      </rPr>
      <t>NOT</t>
    </r>
    <r>
      <rPr>
        <sz val="10"/>
        <rFont val="Arial"/>
        <family val="2"/>
      </rPr>
      <t xml:space="preserve"> active ingredient.                                                                    Entire treatment quantity should be entered in month treatment is initiated.</t>
    </r>
  </si>
  <si>
    <r>
      <t xml:space="preserve">Enter the amount of chemical used  </t>
    </r>
    <r>
      <rPr>
        <sz val="10"/>
        <color indexed="10"/>
        <rFont val="Arial"/>
        <family val="2"/>
      </rPr>
      <t>NOT</t>
    </r>
    <r>
      <rPr>
        <sz val="10"/>
        <rFont val="Arial"/>
        <family val="2"/>
      </rPr>
      <t xml:space="preserve"> active ingredient.                                                                            Entire treatment quantity should be entered in month treatment is initiated.</t>
    </r>
  </si>
  <si>
    <t>CAR</t>
  </si>
  <si>
    <t>Under Schedule 6 of the CAR licence, the discharger is required to keep, maintain and provide records of biomass and chemical use and to submit them to SEPA as required.  This form provides a means of recording the information required.</t>
  </si>
  <si>
    <t>Licence</t>
  </si>
  <si>
    <t xml:space="preserve">Licence: </t>
  </si>
  <si>
    <t>What was your total Carbon (CO2) footprint in tonnes?</t>
  </si>
  <si>
    <t>6. If you acquire or open a new site, please enter Site Name, Licence Number and Licensed Biomass in the spreadsheet for the month that you began site operations, in the next available row.  Following months will update automatically.</t>
  </si>
  <si>
    <r>
      <t xml:space="preserve">8. If a new licence is issued for a site, alter the Licence Number and Licensed Biomass (if applicable) </t>
    </r>
    <r>
      <rPr>
        <sz val="10"/>
        <rFont val="Arial"/>
        <family val="2"/>
      </rPr>
      <t xml:space="preserve">in the month that the licence is issued. </t>
    </r>
    <r>
      <rPr>
        <sz val="10"/>
        <rFont val="Arial"/>
      </rPr>
      <t xml:space="preserve"> Following months will update automatically.</t>
    </r>
  </si>
  <si>
    <t>Licensed Biomass (tonnes)</t>
  </si>
  <si>
    <t>Cypermethrin (kgs) Threshold = 0.005kg</t>
  </si>
  <si>
    <t>Deltamethrin (kg) Threshold = 0.002kg</t>
  </si>
  <si>
    <t xml:space="preserve">Exceedance </t>
  </si>
  <si>
    <t>SEPA DATA RETURNS - 2012</t>
  </si>
  <si>
    <t>2. This file is for the year 2012 only. Following years will have a separate file.</t>
  </si>
  <si>
    <t>2012 Submission dates</t>
  </si>
  <si>
    <t xml:space="preserve">13 Apr 2012; </t>
  </si>
  <si>
    <t>13 July 2012;</t>
  </si>
  <si>
    <t xml:space="preserve">12 Oct 2012; </t>
  </si>
  <si>
    <t xml:space="preserve">18 Jan 2013; </t>
  </si>
  <si>
    <t>Enter the maximum biomass held on site during the month (tonnes)</t>
  </si>
  <si>
    <t>Cypermethrin (grams)</t>
  </si>
  <si>
    <t>Azamethiphos (grams)</t>
  </si>
  <si>
    <t>Teflubenzuron (grams)</t>
  </si>
  <si>
    <t>Emamectin Benzoate (grams)</t>
  </si>
  <si>
    <t>Deltamethrin (grams)</t>
  </si>
  <si>
    <t>Biomass Exceedance (tonnes)</t>
  </si>
  <si>
    <t>Biomass Exceedance (%)</t>
  </si>
  <si>
    <t>Scottish Seafarms Ltd</t>
  </si>
  <si>
    <t>Sally Davies</t>
  </si>
  <si>
    <t>01680 300533</t>
  </si>
  <si>
    <t>sally.davies@scottishseafarms.com</t>
  </si>
  <si>
    <t>Bring Head</t>
  </si>
  <si>
    <t>SCAP1</t>
  </si>
  <si>
    <t>CAR/L/1015854</t>
  </si>
  <si>
    <t>Eday Sound</t>
  </si>
  <si>
    <t>EDA1</t>
  </si>
  <si>
    <t>CAR/L/1003956</t>
  </si>
  <si>
    <t>Kirk Taing</t>
  </si>
  <si>
    <t>MILL1</t>
  </si>
  <si>
    <t>CAR/L/1003952</t>
  </si>
  <si>
    <t>Mill Bay, Stronsay</t>
  </si>
  <si>
    <t>MIL1</t>
  </si>
  <si>
    <t>CAR/L/1034607</t>
  </si>
  <si>
    <t>Puldrite Bay</t>
  </si>
  <si>
    <t>PUL1</t>
  </si>
  <si>
    <t>CAR/L/1003954</t>
  </si>
  <si>
    <t>Toy Ness</t>
  </si>
  <si>
    <t>TOYN1</t>
  </si>
  <si>
    <t>CAR/L/1015855</t>
  </si>
  <si>
    <t>Veantrow Bay</t>
  </si>
  <si>
    <t>VEA1</t>
  </si>
  <si>
    <t>CAR/L/1003931</t>
  </si>
  <si>
    <t>salmon</t>
  </si>
  <si>
    <t>ORK</t>
  </si>
  <si>
    <t>Scottish Sea Farms Ltd</t>
  </si>
</sst>
</file>

<file path=xl/styles.xml><?xml version="1.0" encoding="utf-8"?>
<styleSheet xmlns="http://schemas.openxmlformats.org/spreadsheetml/2006/main">
  <numFmts count="1">
    <numFmt numFmtId="164" formatCode="0.00;[Red]0.00"/>
  </numFmts>
  <fonts count="21">
    <font>
      <sz val="10"/>
      <name val="Arial"/>
    </font>
    <font>
      <sz val="10"/>
      <name val="Arial"/>
    </font>
    <font>
      <b/>
      <sz val="10"/>
      <name val="Arial"/>
    </font>
    <font>
      <sz val="10"/>
      <color indexed="10"/>
      <name val="Arial"/>
      <family val="2"/>
    </font>
    <font>
      <sz val="10"/>
      <color indexed="8"/>
      <name val="Arial"/>
    </font>
    <font>
      <sz val="10"/>
      <name val="Arial"/>
      <family val="2"/>
    </font>
    <font>
      <b/>
      <sz val="10"/>
      <name val="Arial"/>
      <family val="2"/>
    </font>
    <font>
      <sz val="8"/>
      <name val="Arial"/>
      <family val="2"/>
    </font>
    <font>
      <i/>
      <sz val="10"/>
      <name val="Arial"/>
      <family val="2"/>
    </font>
    <font>
      <u/>
      <sz val="10"/>
      <color indexed="12"/>
      <name val="Arial"/>
    </font>
    <font>
      <b/>
      <sz val="10"/>
      <name val="Times New Roman"/>
      <family val="1"/>
    </font>
    <font>
      <b/>
      <u/>
      <sz val="12"/>
      <name val="Arial"/>
      <family val="2"/>
    </font>
    <font>
      <u/>
      <sz val="10"/>
      <name val="Arial"/>
      <family val="2"/>
    </font>
    <font>
      <sz val="12"/>
      <color indexed="10"/>
      <name val="Arial"/>
      <family val="2"/>
    </font>
    <font>
      <b/>
      <sz val="12"/>
      <name val="Arial"/>
      <family val="2"/>
    </font>
    <font>
      <b/>
      <sz val="10"/>
      <color indexed="12"/>
      <name val="Arial"/>
      <family val="2"/>
    </font>
    <font>
      <b/>
      <u/>
      <sz val="10"/>
      <name val="Arial"/>
      <family val="2"/>
    </font>
    <font>
      <sz val="9"/>
      <name val="Arial"/>
    </font>
    <font>
      <b/>
      <sz val="10"/>
      <color indexed="10"/>
      <name val="Arial"/>
      <family val="2"/>
    </font>
    <font>
      <sz val="10"/>
      <color indexed="8"/>
      <name val="Arial"/>
      <family val="2"/>
    </font>
    <font>
      <sz val="10"/>
      <color indexed="9"/>
      <name val="Arial"/>
    </font>
  </fonts>
  <fills count="8">
    <fill>
      <patternFill patternType="none"/>
    </fill>
    <fill>
      <patternFill patternType="gray125"/>
    </fill>
    <fill>
      <patternFill patternType="solid">
        <fgColor indexed="41"/>
        <bgColor indexed="64"/>
      </patternFill>
    </fill>
    <fill>
      <patternFill patternType="solid">
        <fgColor indexed="9"/>
        <bgColor indexed="64"/>
      </patternFill>
    </fill>
    <fill>
      <patternFill patternType="solid">
        <fgColor indexed="43"/>
        <bgColor indexed="64"/>
      </patternFill>
    </fill>
    <fill>
      <patternFill patternType="solid">
        <fgColor indexed="42"/>
        <bgColor indexed="64"/>
      </patternFill>
    </fill>
    <fill>
      <patternFill patternType="solid">
        <fgColor indexed="42"/>
        <bgColor indexed="8"/>
      </patternFill>
    </fill>
    <fill>
      <patternFill patternType="solid">
        <fgColor indexed="2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s>
  <cellStyleXfs count="4">
    <xf numFmtId="0" fontId="0" fillId="0" borderId="0"/>
    <xf numFmtId="0" fontId="9" fillId="0" borderId="0" applyNumberFormat="0" applyFill="0" applyBorder="0" applyAlignment="0" applyProtection="0">
      <alignment vertical="top"/>
      <protection locked="0"/>
    </xf>
    <xf numFmtId="0" fontId="4" fillId="0" borderId="0"/>
    <xf numFmtId="0" fontId="19" fillId="0" borderId="0"/>
  </cellStyleXfs>
  <cellXfs count="286">
    <xf numFmtId="0" fontId="0" fillId="0" borderId="0" xfId="0"/>
    <xf numFmtId="0" fontId="5" fillId="2" borderId="1" xfId="0" applyFont="1" applyFill="1" applyBorder="1" applyAlignment="1" applyProtection="1">
      <alignment wrapText="1"/>
    </xf>
    <xf numFmtId="0" fontId="0" fillId="3" borderId="0" xfId="0" applyFill="1" applyBorder="1" applyAlignment="1"/>
    <xf numFmtId="0" fontId="0" fillId="3" borderId="0" xfId="0" applyFill="1" applyBorder="1"/>
    <xf numFmtId="0" fontId="10" fillId="3" borderId="0" xfId="0" applyFont="1" applyFill="1" applyBorder="1" applyAlignment="1">
      <alignment horizontal="justify" vertical="top" wrapText="1"/>
    </xf>
    <xf numFmtId="0" fontId="0" fillId="4" borderId="1" xfId="0" applyFill="1" applyBorder="1" applyProtection="1">
      <protection locked="0"/>
    </xf>
    <xf numFmtId="0" fontId="0" fillId="3" borderId="2" xfId="0" applyFill="1" applyBorder="1" applyProtection="1">
      <protection locked="0"/>
    </xf>
    <xf numFmtId="0" fontId="0" fillId="3" borderId="0" xfId="0" applyFill="1" applyBorder="1" applyProtection="1">
      <protection locked="0"/>
    </xf>
    <xf numFmtId="0" fontId="5" fillId="3" borderId="3" xfId="0" applyFont="1" applyFill="1" applyBorder="1" applyAlignment="1" applyProtection="1">
      <alignment horizontal="right" vertical="top" wrapText="1"/>
      <protection locked="0"/>
    </xf>
    <xf numFmtId="0" fontId="0" fillId="3" borderId="4" xfId="0" applyFill="1" applyBorder="1" applyProtection="1">
      <protection locked="0"/>
    </xf>
    <xf numFmtId="0" fontId="0" fillId="3" borderId="3" xfId="0" applyFill="1" applyBorder="1" applyAlignment="1" applyProtection="1">
      <alignment horizontal="right"/>
      <protection locked="0"/>
    </xf>
    <xf numFmtId="0" fontId="0" fillId="3" borderId="5" xfId="0" applyFill="1" applyBorder="1" applyAlignment="1" applyProtection="1">
      <alignment horizontal="right"/>
      <protection locked="0"/>
    </xf>
    <xf numFmtId="0" fontId="0" fillId="3" borderId="6" xfId="0" applyFill="1" applyBorder="1" applyProtection="1">
      <protection locked="0"/>
    </xf>
    <xf numFmtId="0" fontId="0" fillId="3" borderId="0" xfId="0" applyFill="1" applyBorder="1" applyAlignment="1" applyProtection="1">
      <alignment horizontal="right"/>
      <protection locked="0"/>
    </xf>
    <xf numFmtId="0" fontId="5" fillId="3" borderId="5" xfId="0" applyFont="1" applyFill="1" applyBorder="1" applyAlignment="1" applyProtection="1">
      <alignment horizontal="right" vertical="top" wrapText="1"/>
      <protection locked="0"/>
    </xf>
    <xf numFmtId="0" fontId="7" fillId="3" borderId="0" xfId="0" applyFont="1" applyFill="1" applyBorder="1" applyAlignment="1" applyProtection="1">
      <alignment horizontal="right"/>
      <protection locked="0"/>
    </xf>
    <xf numFmtId="0" fontId="0" fillId="3" borderId="5" xfId="0" applyFill="1" applyBorder="1" applyProtection="1">
      <protection locked="0"/>
    </xf>
    <xf numFmtId="0" fontId="6" fillId="3" borderId="0" xfId="0" applyFont="1" applyFill="1" applyBorder="1" applyProtection="1"/>
    <xf numFmtId="0" fontId="0" fillId="3" borderId="0" xfId="0" applyFill="1" applyBorder="1" applyProtection="1"/>
    <xf numFmtId="0" fontId="5" fillId="3" borderId="0" xfId="0" applyFont="1" applyFill="1" applyBorder="1" applyAlignment="1" applyProtection="1">
      <alignment horizontal="right"/>
    </xf>
    <xf numFmtId="0" fontId="6" fillId="3" borderId="0" xfId="0" applyFont="1" applyFill="1" applyBorder="1" applyAlignment="1" applyProtection="1">
      <alignment horizontal="left"/>
    </xf>
    <xf numFmtId="0" fontId="6" fillId="3" borderId="0" xfId="0" applyFont="1" applyFill="1" applyBorder="1" applyAlignment="1" applyProtection="1">
      <alignment horizontal="justify" vertical="top" wrapText="1"/>
    </xf>
    <xf numFmtId="0" fontId="10" fillId="3" borderId="0" xfId="0" applyFont="1" applyFill="1" applyBorder="1" applyAlignment="1" applyProtection="1">
      <alignment horizontal="justify" vertical="top" wrapText="1"/>
    </xf>
    <xf numFmtId="0" fontId="8" fillId="3" borderId="0" xfId="0" applyFont="1" applyFill="1" applyBorder="1" applyAlignment="1" applyProtection="1">
      <alignment horizontal="right"/>
    </xf>
    <xf numFmtId="0" fontId="8" fillId="3" borderId="0" xfId="0" applyFont="1" applyFill="1" applyBorder="1" applyAlignment="1" applyProtection="1">
      <alignment horizontal="center"/>
    </xf>
    <xf numFmtId="0" fontId="5" fillId="3" borderId="7" xfId="0" applyFont="1" applyFill="1" applyBorder="1" applyAlignment="1" applyProtection="1">
      <alignment horizontal="right"/>
    </xf>
    <xf numFmtId="0" fontId="5" fillId="3" borderId="3" xfId="0" applyFont="1" applyFill="1" applyBorder="1" applyAlignment="1" applyProtection="1">
      <alignment horizontal="right" vertical="top" wrapText="1"/>
    </xf>
    <xf numFmtId="0" fontId="5" fillId="3" borderId="7" xfId="0" applyFont="1" applyFill="1" applyBorder="1" applyAlignment="1" applyProtection="1">
      <alignment horizontal="right" vertical="top" wrapText="1"/>
    </xf>
    <xf numFmtId="0" fontId="0" fillId="3" borderId="7" xfId="0" applyFill="1" applyBorder="1" applyAlignment="1" applyProtection="1">
      <alignment horizontal="right"/>
    </xf>
    <xf numFmtId="0" fontId="0" fillId="3" borderId="3" xfId="0" applyFill="1" applyBorder="1" applyAlignment="1" applyProtection="1">
      <alignment horizontal="right"/>
    </xf>
    <xf numFmtId="0" fontId="14" fillId="3" borderId="0" xfId="0" applyFont="1" applyFill="1" applyBorder="1" applyProtection="1"/>
    <xf numFmtId="0" fontId="5" fillId="2" borderId="1" xfId="0" applyFont="1" applyFill="1" applyBorder="1" applyAlignment="1" applyProtection="1">
      <alignment horizontal="left" wrapText="1"/>
    </xf>
    <xf numFmtId="0" fontId="6" fillId="3" borderId="0" xfId="0" applyFont="1" applyFill="1" applyBorder="1" applyAlignment="1"/>
    <xf numFmtId="0" fontId="6" fillId="3" borderId="0" xfId="0" applyFont="1" applyFill="1" applyBorder="1" applyAlignment="1">
      <alignment horizontal="left"/>
    </xf>
    <xf numFmtId="10" fontId="3" fillId="0" borderId="0" xfId="0" applyNumberFormat="1" applyFont="1" applyFill="1" applyBorder="1" applyProtection="1"/>
    <xf numFmtId="0" fontId="5" fillId="2" borderId="1" xfId="0" quotePrefix="1" applyFont="1" applyFill="1" applyBorder="1" applyAlignment="1" applyProtection="1">
      <alignment horizontal="left" wrapText="1"/>
    </xf>
    <xf numFmtId="0" fontId="5" fillId="2" borderId="8" xfId="0" applyFont="1" applyFill="1" applyBorder="1" applyAlignment="1" applyProtection="1">
      <alignment wrapText="1"/>
    </xf>
    <xf numFmtId="0" fontId="0" fillId="2" borderId="1" xfId="0" applyFill="1" applyBorder="1" applyAlignment="1" applyProtection="1">
      <alignment wrapText="1"/>
    </xf>
    <xf numFmtId="0" fontId="0" fillId="0" borderId="0" xfId="0" applyProtection="1">
      <protection locked="0"/>
    </xf>
    <xf numFmtId="0" fontId="0" fillId="5" borderId="9" xfId="0" applyFill="1" applyBorder="1" applyProtection="1">
      <protection locked="0"/>
    </xf>
    <xf numFmtId="0" fontId="2" fillId="3" borderId="0" xfId="0" applyFont="1" applyFill="1" applyBorder="1" applyProtection="1"/>
    <xf numFmtId="10" fontId="3" fillId="0" borderId="10" xfId="0" applyNumberFormat="1" applyFont="1" applyFill="1" applyBorder="1" applyProtection="1"/>
    <xf numFmtId="0" fontId="0" fillId="3" borderId="0" xfId="0" applyFill="1" applyProtection="1">
      <protection locked="0"/>
    </xf>
    <xf numFmtId="0" fontId="0" fillId="0" borderId="1" xfId="0" applyFill="1" applyBorder="1" applyProtection="1"/>
    <xf numFmtId="0" fontId="0" fillId="0" borderId="1" xfId="0" quotePrefix="1" applyFill="1" applyBorder="1" applyProtection="1"/>
    <xf numFmtId="0" fontId="0" fillId="3" borderId="11" xfId="0" applyFill="1" applyBorder="1" applyAlignment="1" applyProtection="1">
      <alignment horizontal="right"/>
    </xf>
    <xf numFmtId="0" fontId="0" fillId="3" borderId="12" xfId="0" applyFill="1" applyBorder="1" applyProtection="1">
      <protection locked="0"/>
    </xf>
    <xf numFmtId="0" fontId="0" fillId="3" borderId="13" xfId="0" applyFill="1" applyBorder="1" applyProtection="1">
      <protection locked="0"/>
    </xf>
    <xf numFmtId="0" fontId="0" fillId="3" borderId="8" xfId="0" applyFill="1" applyBorder="1" applyProtection="1">
      <protection locked="0"/>
    </xf>
    <xf numFmtId="0" fontId="0" fillId="3" borderId="14" xfId="0" applyFill="1" applyBorder="1" applyProtection="1">
      <protection locked="0"/>
    </xf>
    <xf numFmtId="0" fontId="0" fillId="3" borderId="15" xfId="0" applyFill="1" applyBorder="1" applyProtection="1">
      <protection locked="0"/>
    </xf>
    <xf numFmtId="0" fontId="0" fillId="3" borderId="16" xfId="0" applyFill="1" applyBorder="1" applyProtection="1">
      <protection locked="0"/>
    </xf>
    <xf numFmtId="0" fontId="0" fillId="3" borderId="17" xfId="0" applyFill="1" applyBorder="1" applyProtection="1">
      <protection locked="0"/>
    </xf>
    <xf numFmtId="0" fontId="0" fillId="3" borderId="18" xfId="0" applyFill="1" applyBorder="1" applyProtection="1">
      <protection locked="0"/>
    </xf>
    <xf numFmtId="0" fontId="5" fillId="3" borderId="19" xfId="0" applyFont="1" applyFill="1" applyBorder="1" applyAlignment="1" applyProtection="1">
      <alignment horizontal="right" vertical="top" wrapText="1"/>
    </xf>
    <xf numFmtId="0" fontId="5" fillId="3" borderId="20" xfId="0" applyFont="1" applyFill="1" applyBorder="1" applyAlignment="1" applyProtection="1">
      <alignment horizontal="right" vertical="top" wrapText="1"/>
    </xf>
    <xf numFmtId="0" fontId="5" fillId="3" borderId="20" xfId="0" applyFont="1" applyFill="1" applyBorder="1" applyAlignment="1" applyProtection="1">
      <alignment horizontal="right" vertical="top" wrapText="1"/>
      <protection locked="0"/>
    </xf>
    <xf numFmtId="0" fontId="0" fillId="3" borderId="21" xfId="0" applyFill="1" applyBorder="1" applyAlignment="1" applyProtection="1">
      <alignment horizontal="right"/>
      <protection locked="0"/>
    </xf>
    <xf numFmtId="0" fontId="5" fillId="3" borderId="22" xfId="0" applyFont="1" applyFill="1" applyBorder="1" applyAlignment="1" applyProtection="1">
      <alignment horizontal="right" vertical="top" wrapText="1"/>
    </xf>
    <xf numFmtId="0" fontId="0" fillId="3" borderId="23" xfId="0" applyFill="1" applyBorder="1" applyAlignment="1" applyProtection="1">
      <alignment horizontal="right"/>
      <protection locked="0"/>
    </xf>
    <xf numFmtId="0" fontId="0" fillId="3" borderId="24" xfId="0" applyFill="1" applyBorder="1" applyProtection="1">
      <protection locked="0"/>
    </xf>
    <xf numFmtId="1" fontId="0" fillId="4" borderId="1" xfId="0" applyNumberFormat="1" applyFill="1" applyBorder="1" applyProtection="1">
      <protection locked="0"/>
    </xf>
    <xf numFmtId="3" fontId="0" fillId="4" borderId="1" xfId="0" applyNumberFormat="1" applyFill="1" applyBorder="1" applyProtection="1">
      <protection locked="0"/>
    </xf>
    <xf numFmtId="0" fontId="0" fillId="3" borderId="0" xfId="0" applyFill="1"/>
    <xf numFmtId="0" fontId="0" fillId="3" borderId="0" xfId="0" applyFill="1" applyProtection="1"/>
    <xf numFmtId="0" fontId="16" fillId="3" borderId="0" xfId="0" applyFont="1" applyFill="1" applyProtection="1"/>
    <xf numFmtId="0" fontId="5" fillId="3" borderId="0" xfId="0" applyFont="1" applyFill="1" applyAlignment="1" applyProtection="1"/>
    <xf numFmtId="0" fontId="0" fillId="3" borderId="0" xfId="0" applyFill="1" applyAlignment="1" applyProtection="1">
      <alignment wrapText="1"/>
    </xf>
    <xf numFmtId="0" fontId="0" fillId="5" borderId="25" xfId="0" applyFill="1" applyBorder="1" applyProtection="1"/>
    <xf numFmtId="0" fontId="0" fillId="5" borderId="26" xfId="0" applyFill="1" applyBorder="1" applyProtection="1"/>
    <xf numFmtId="0" fontId="0" fillId="5" borderId="27" xfId="0" applyFill="1" applyBorder="1" applyProtection="1"/>
    <xf numFmtId="0" fontId="0" fillId="5" borderId="28" xfId="0" applyFill="1" applyBorder="1" applyProtection="1"/>
    <xf numFmtId="0" fontId="0" fillId="5" borderId="29" xfId="0" applyFill="1" applyBorder="1" applyProtection="1"/>
    <xf numFmtId="0" fontId="0" fillId="5" borderId="30" xfId="0" applyFill="1" applyBorder="1" applyProtection="1"/>
    <xf numFmtId="0" fontId="11" fillId="5" borderId="0" xfId="0" applyFont="1" applyFill="1" applyBorder="1" applyProtection="1"/>
    <xf numFmtId="0" fontId="12" fillId="5" borderId="0" xfId="0" applyFont="1" applyFill="1" applyBorder="1" applyProtection="1"/>
    <xf numFmtId="0" fontId="0" fillId="5" borderId="0" xfId="0" applyFill="1" applyBorder="1" applyProtection="1"/>
    <xf numFmtId="0" fontId="5" fillId="5" borderId="0" xfId="0" applyFont="1" applyFill="1" applyBorder="1" applyAlignment="1" applyProtection="1">
      <alignment wrapText="1"/>
    </xf>
    <xf numFmtId="0" fontId="0" fillId="5" borderId="0" xfId="0" applyFill="1" applyAlignment="1" applyProtection="1">
      <alignment wrapText="1"/>
    </xf>
    <xf numFmtId="0" fontId="6" fillId="5" borderId="0" xfId="0" applyFont="1" applyFill="1" applyBorder="1" applyProtection="1"/>
    <xf numFmtId="0" fontId="0" fillId="0" borderId="0" xfId="0" applyProtection="1"/>
    <xf numFmtId="0" fontId="6" fillId="5" borderId="0" xfId="0" applyFont="1" applyFill="1" applyBorder="1" applyAlignment="1" applyProtection="1">
      <alignment horizontal="right"/>
    </xf>
    <xf numFmtId="0" fontId="5" fillId="5" borderId="0" xfId="0" applyFont="1" applyFill="1" applyBorder="1" applyProtection="1"/>
    <xf numFmtId="0" fontId="15" fillId="5" borderId="0" xfId="0" applyFont="1" applyFill="1" applyBorder="1" applyAlignment="1" applyProtection="1">
      <alignment horizontal="left"/>
    </xf>
    <xf numFmtId="0" fontId="6" fillId="5" borderId="0" xfId="0" applyFont="1" applyFill="1" applyBorder="1" applyAlignment="1" applyProtection="1"/>
    <xf numFmtId="0" fontId="6" fillId="5" borderId="0" xfId="0" applyFont="1" applyFill="1" applyProtection="1"/>
    <xf numFmtId="0" fontId="0" fillId="5" borderId="0" xfId="0" applyFill="1" applyProtection="1"/>
    <xf numFmtId="0" fontId="0" fillId="5" borderId="31" xfId="0" applyFill="1" applyBorder="1" applyProtection="1"/>
    <xf numFmtId="0" fontId="0" fillId="0" borderId="32" xfId="0" applyBorder="1" applyAlignment="1" applyProtection="1">
      <protection locked="0"/>
    </xf>
    <xf numFmtId="0" fontId="16" fillId="3" borderId="0" xfId="0" applyFont="1" applyFill="1" applyAlignment="1" applyProtection="1">
      <alignment horizontal="left"/>
    </xf>
    <xf numFmtId="0" fontId="6" fillId="3" borderId="0" xfId="0" applyFont="1" applyFill="1" applyAlignment="1" applyProtection="1">
      <alignment wrapText="1"/>
    </xf>
    <xf numFmtId="0" fontId="5" fillId="0" borderId="0" xfId="0" applyFont="1" applyBorder="1" applyAlignment="1" applyProtection="1">
      <alignment horizontal="right"/>
    </xf>
    <xf numFmtId="0" fontId="1" fillId="3" borderId="0" xfId="0" applyFont="1" applyFill="1" applyAlignment="1" applyProtection="1">
      <alignment horizontal="right"/>
    </xf>
    <xf numFmtId="0" fontId="1" fillId="3" borderId="0" xfId="0" applyFont="1" applyFill="1" applyAlignment="1" applyProtection="1">
      <alignment horizontal="left"/>
    </xf>
    <xf numFmtId="0" fontId="1" fillId="3" borderId="0" xfId="0" applyFont="1" applyFill="1" applyAlignment="1" applyProtection="1">
      <alignment horizontal="center"/>
    </xf>
    <xf numFmtId="0" fontId="1" fillId="3" borderId="0" xfId="0" applyFont="1" applyFill="1" applyBorder="1" applyAlignment="1" applyProtection="1">
      <alignment horizontal="right"/>
    </xf>
    <xf numFmtId="0" fontId="0" fillId="3" borderId="0" xfId="0" applyFill="1" applyBorder="1" applyAlignment="1" applyProtection="1"/>
    <xf numFmtId="0" fontId="0" fillId="3" borderId="0" xfId="0" applyFill="1" applyBorder="1" applyAlignment="1" applyProtection="1">
      <alignment horizontal="left"/>
    </xf>
    <xf numFmtId="0" fontId="17" fillId="3" borderId="0" xfId="0" applyFont="1" applyFill="1" applyBorder="1" applyAlignment="1" applyProtection="1">
      <alignment horizontal="left"/>
    </xf>
    <xf numFmtId="0" fontId="0" fillId="2" borderId="1" xfId="0" applyFill="1" applyBorder="1" applyProtection="1"/>
    <xf numFmtId="0" fontId="0" fillId="0" borderId="33" xfId="0" applyBorder="1" applyProtection="1"/>
    <xf numFmtId="0" fontId="0" fillId="0" borderId="1" xfId="0" applyBorder="1" applyProtection="1"/>
    <xf numFmtId="0" fontId="0" fillId="3" borderId="0" xfId="0" applyFill="1" applyBorder="1" applyAlignment="1" applyProtection="1">
      <alignment vertical="top"/>
    </xf>
    <xf numFmtId="164" fontId="0" fillId="0" borderId="1" xfId="0" applyNumberFormat="1" applyBorder="1" applyProtection="1"/>
    <xf numFmtId="0" fontId="0" fillId="0" borderId="0" xfId="0" applyBorder="1" applyProtection="1"/>
    <xf numFmtId="0" fontId="0" fillId="4" borderId="1" xfId="0" applyFill="1" applyBorder="1" applyAlignment="1" applyProtection="1">
      <protection locked="0"/>
    </xf>
    <xf numFmtId="0" fontId="0" fillId="3" borderId="0" xfId="0" applyFill="1" applyAlignment="1" applyProtection="1">
      <alignment vertical="top"/>
    </xf>
    <xf numFmtId="0" fontId="5" fillId="2" borderId="1" xfId="0" applyFont="1" applyFill="1" applyBorder="1" applyAlignment="1" applyProtection="1">
      <alignment vertical="top" wrapText="1"/>
    </xf>
    <xf numFmtId="164" fontId="5" fillId="2" borderId="1" xfId="0" applyNumberFormat="1" applyFont="1" applyFill="1" applyBorder="1" applyAlignment="1" applyProtection="1">
      <alignment vertical="top" wrapText="1"/>
    </xf>
    <xf numFmtId="3" fontId="0" fillId="0" borderId="1" xfId="0" applyNumberFormat="1" applyBorder="1" applyProtection="1"/>
    <xf numFmtId="0" fontId="0" fillId="0" borderId="0" xfId="0" applyFill="1" applyBorder="1" applyAlignment="1" applyProtection="1"/>
    <xf numFmtId="0" fontId="0" fillId="0" borderId="0" xfId="0" applyFill="1" applyBorder="1" applyProtection="1"/>
    <xf numFmtId="0" fontId="0" fillId="0" borderId="10" xfId="0" applyFill="1" applyBorder="1" applyProtection="1"/>
    <xf numFmtId="0" fontId="13" fillId="3" borderId="34" xfId="0" applyFont="1" applyFill="1" applyBorder="1" applyProtection="1"/>
    <xf numFmtId="0" fontId="0" fillId="3" borderId="35" xfId="0" applyFill="1" applyBorder="1" applyProtection="1"/>
    <xf numFmtId="0" fontId="3" fillId="3" borderId="35" xfId="0" applyFont="1" applyFill="1" applyBorder="1" applyProtection="1"/>
    <xf numFmtId="0" fontId="0" fillId="3" borderId="36" xfId="0" applyFill="1" applyBorder="1" applyProtection="1"/>
    <xf numFmtId="0" fontId="4" fillId="0" borderId="37" xfId="2" applyFont="1" applyFill="1" applyBorder="1" applyAlignment="1" applyProtection="1">
      <alignment horizontal="left" wrapText="1"/>
    </xf>
    <xf numFmtId="0" fontId="4" fillId="0" borderId="0" xfId="2" applyFont="1" applyFill="1" applyBorder="1" applyAlignment="1" applyProtection="1">
      <alignment horizontal="left" wrapText="1"/>
    </xf>
    <xf numFmtId="0" fontId="4" fillId="0" borderId="13" xfId="2" applyFont="1" applyFill="1" applyBorder="1" applyAlignment="1" applyProtection="1">
      <alignment horizontal="left" wrapText="1"/>
    </xf>
    <xf numFmtId="0" fontId="4" fillId="0" borderId="10" xfId="2" applyFont="1" applyFill="1" applyBorder="1" applyAlignment="1" applyProtection="1">
      <alignment horizontal="left" wrapText="1"/>
    </xf>
    <xf numFmtId="0" fontId="3" fillId="3" borderId="0" xfId="0" applyFont="1" applyFill="1" applyBorder="1" applyProtection="1"/>
    <xf numFmtId="0" fontId="18" fillId="3" borderId="0" xfId="0" applyFont="1" applyFill="1" applyBorder="1" applyAlignment="1" applyProtection="1">
      <alignment horizontal="center"/>
    </xf>
    <xf numFmtId="0" fontId="0" fillId="0" borderId="37" xfId="0" applyFill="1" applyBorder="1" applyAlignment="1" applyProtection="1">
      <alignment horizontal="left"/>
      <protection locked="0"/>
    </xf>
    <xf numFmtId="0" fontId="0" fillId="0" borderId="0" xfId="0" applyFill="1" applyBorder="1" applyProtection="1">
      <protection locked="0"/>
    </xf>
    <xf numFmtId="0" fontId="0" fillId="0" borderId="13" xfId="0" applyFill="1" applyBorder="1" applyAlignment="1" applyProtection="1">
      <alignment horizontal="left"/>
      <protection locked="0"/>
    </xf>
    <xf numFmtId="0" fontId="0" fillId="0" borderId="10" xfId="0" applyFill="1" applyBorder="1" applyProtection="1">
      <protection locked="0"/>
    </xf>
    <xf numFmtId="0" fontId="0" fillId="3" borderId="1" xfId="0" applyFill="1" applyBorder="1" applyProtection="1"/>
    <xf numFmtId="0" fontId="0" fillId="4" borderId="1" xfId="0" quotePrefix="1" applyFill="1" applyBorder="1" applyProtection="1">
      <protection locked="0"/>
    </xf>
    <xf numFmtId="0" fontId="4" fillId="0" borderId="0" xfId="2" applyFont="1" applyFill="1" applyBorder="1" applyAlignment="1" applyProtection="1">
      <alignment horizontal="left" wrapText="1"/>
      <protection locked="0"/>
    </xf>
    <xf numFmtId="0" fontId="19" fillId="6" borderId="1" xfId="2" applyFont="1" applyFill="1" applyBorder="1" applyAlignment="1" applyProtection="1">
      <alignment horizontal="left" wrapText="1"/>
      <protection locked="0"/>
    </xf>
    <xf numFmtId="0" fontId="13" fillId="3" borderId="35" xfId="0" applyFont="1" applyFill="1" applyBorder="1" applyProtection="1"/>
    <xf numFmtId="2" fontId="0" fillId="3" borderId="0" xfId="0" applyNumberFormat="1" applyFill="1" applyBorder="1" applyProtection="1"/>
    <xf numFmtId="10" fontId="3" fillId="0" borderId="38" xfId="0" applyNumberFormat="1" applyFont="1" applyFill="1" applyBorder="1" applyProtection="1"/>
    <xf numFmtId="2" fontId="3" fillId="0" borderId="39" xfId="0" applyNumberFormat="1" applyFont="1" applyFill="1" applyBorder="1" applyProtection="1"/>
    <xf numFmtId="2" fontId="3" fillId="0" borderId="40" xfId="0" applyNumberFormat="1" applyFont="1" applyFill="1" applyBorder="1" applyProtection="1"/>
    <xf numFmtId="2" fontId="3" fillId="0" borderId="33" xfId="0" applyNumberFormat="1" applyFont="1" applyFill="1" applyBorder="1" applyProtection="1"/>
    <xf numFmtId="0" fontId="0" fillId="4" borderId="1" xfId="0" applyNumberFormat="1" applyFill="1" applyBorder="1" applyProtection="1">
      <protection locked="0"/>
    </xf>
    <xf numFmtId="0" fontId="20" fillId="3" borderId="0" xfId="0" applyFont="1" applyFill="1" applyBorder="1" applyProtection="1"/>
    <xf numFmtId="0" fontId="13" fillId="3" borderId="0" xfId="0" applyFont="1" applyFill="1" applyBorder="1" applyProtection="1"/>
    <xf numFmtId="2" fontId="3" fillId="0" borderId="1" xfId="0" applyNumberFormat="1" applyFont="1" applyFill="1" applyBorder="1" applyProtection="1"/>
    <xf numFmtId="0" fontId="19" fillId="6" borderId="1" xfId="2" applyFont="1" applyFill="1" applyBorder="1" applyAlignment="1" applyProtection="1">
      <alignment wrapText="1"/>
      <protection locked="0"/>
    </xf>
    <xf numFmtId="0" fontId="20" fillId="3" borderId="0" xfId="0" applyFont="1" applyFill="1" applyBorder="1" applyAlignment="1" applyProtection="1"/>
    <xf numFmtId="0" fontId="0" fillId="3" borderId="7" xfId="0" applyFill="1" applyBorder="1" applyProtection="1"/>
    <xf numFmtId="0" fontId="0" fillId="3" borderId="2" xfId="0" applyFill="1" applyBorder="1" applyProtection="1"/>
    <xf numFmtId="0" fontId="0" fillId="3" borderId="3" xfId="0" applyFill="1" applyBorder="1" applyProtection="1"/>
    <xf numFmtId="0" fontId="0" fillId="3" borderId="4" xfId="0" applyFill="1" applyBorder="1" applyProtection="1"/>
    <xf numFmtId="0" fontId="0" fillId="3" borderId="5" xfId="0" applyFill="1" applyBorder="1" applyProtection="1"/>
    <xf numFmtId="0" fontId="0" fillId="3" borderId="6" xfId="0" applyFill="1" applyBorder="1" applyProtection="1"/>
    <xf numFmtId="0" fontId="19" fillId="5" borderId="1" xfId="2" applyFont="1" applyFill="1" applyBorder="1" applyAlignment="1" applyProtection="1">
      <alignment wrapText="1"/>
      <protection locked="0"/>
    </xf>
    <xf numFmtId="0" fontId="19" fillId="0" borderId="41" xfId="2" applyFont="1" applyFill="1" applyBorder="1" applyAlignment="1" applyProtection="1">
      <alignment horizontal="left" wrapText="1"/>
      <protection locked="0"/>
    </xf>
    <xf numFmtId="0" fontId="19" fillId="0" borderId="38" xfId="2" applyFont="1" applyFill="1" applyBorder="1" applyAlignment="1" applyProtection="1">
      <alignment horizontal="left" wrapText="1"/>
      <protection locked="0"/>
    </xf>
    <xf numFmtId="0" fontId="19" fillId="0" borderId="42" xfId="2" applyFont="1" applyFill="1" applyBorder="1" applyAlignment="1" applyProtection="1">
      <alignment horizontal="left" wrapText="1"/>
      <protection locked="0"/>
    </xf>
    <xf numFmtId="0" fontId="0" fillId="4" borderId="43" xfId="0" applyFill="1" applyBorder="1" applyProtection="1">
      <protection locked="0"/>
    </xf>
    <xf numFmtId="0" fontId="19" fillId="0" borderId="41" xfId="2" applyFont="1" applyFill="1" applyBorder="1" applyAlignment="1" applyProtection="1">
      <alignment horizontal="right" wrapText="1"/>
      <protection locked="0"/>
    </xf>
    <xf numFmtId="0" fontId="19" fillId="0" borderId="37" xfId="2" applyFont="1" applyFill="1" applyBorder="1" applyAlignment="1" applyProtection="1">
      <alignment horizontal="left" wrapText="1"/>
      <protection locked="0"/>
    </xf>
    <xf numFmtId="0" fontId="19" fillId="0" borderId="0" xfId="2" applyFont="1" applyFill="1" applyBorder="1" applyAlignment="1" applyProtection="1">
      <alignment horizontal="left" wrapText="1"/>
      <protection locked="0"/>
    </xf>
    <xf numFmtId="0" fontId="19" fillId="0" borderId="44" xfId="2" applyFont="1" applyFill="1" applyBorder="1" applyAlignment="1" applyProtection="1">
      <alignment horizontal="left" wrapText="1"/>
      <protection locked="0"/>
    </xf>
    <xf numFmtId="0" fontId="19" fillId="0" borderId="37" xfId="2" applyFont="1" applyFill="1" applyBorder="1" applyAlignment="1" applyProtection="1">
      <alignment horizontal="right" wrapText="1"/>
      <protection locked="0"/>
    </xf>
    <xf numFmtId="0" fontId="0" fillId="0" borderId="44" xfId="0" applyFill="1" applyBorder="1" applyProtection="1">
      <protection locked="0"/>
    </xf>
    <xf numFmtId="0" fontId="0" fillId="0" borderId="37" xfId="0" applyFill="1" applyBorder="1" applyProtection="1">
      <protection locked="0"/>
    </xf>
    <xf numFmtId="0" fontId="4" fillId="0" borderId="10" xfId="2" applyFont="1" applyFill="1" applyBorder="1" applyAlignment="1" applyProtection="1">
      <alignment horizontal="left" wrapText="1"/>
      <protection locked="0"/>
    </xf>
    <xf numFmtId="49" fontId="0" fillId="3" borderId="8" xfId="0" applyNumberFormat="1" applyFill="1" applyBorder="1" applyAlignment="1" applyProtection="1">
      <protection locked="0"/>
    </xf>
    <xf numFmtId="0" fontId="0" fillId="0" borderId="32" xfId="0" applyBorder="1" applyProtection="1">
      <protection locked="0"/>
    </xf>
    <xf numFmtId="0" fontId="19" fillId="6" borderId="1" xfId="3" applyFont="1" applyFill="1" applyBorder="1" applyAlignment="1" applyProtection="1">
      <alignment wrapText="1"/>
      <protection locked="0"/>
    </xf>
    <xf numFmtId="0" fontId="0" fillId="5" borderId="8" xfId="0" applyFill="1" applyBorder="1" applyAlignment="1" applyProtection="1">
      <protection locked="0"/>
    </xf>
    <xf numFmtId="0" fontId="0" fillId="5" borderId="32" xfId="0" applyFill="1" applyBorder="1" applyAlignment="1" applyProtection="1">
      <protection locked="0"/>
    </xf>
    <xf numFmtId="0" fontId="0" fillId="3" borderId="8" xfId="0" applyFill="1" applyBorder="1" applyAlignment="1" applyProtection="1">
      <protection locked="0"/>
    </xf>
    <xf numFmtId="0" fontId="6" fillId="5" borderId="0" xfId="0" applyFont="1" applyFill="1" applyBorder="1" applyAlignment="1" applyProtection="1">
      <alignment wrapText="1"/>
    </xf>
    <xf numFmtId="0" fontId="0" fillId="0" borderId="0" xfId="0" applyProtection="1"/>
    <xf numFmtId="0" fontId="0" fillId="0" borderId="10" xfId="0" applyBorder="1" applyProtection="1"/>
    <xf numFmtId="0" fontId="0" fillId="0" borderId="43" xfId="0" applyBorder="1" applyAlignment="1" applyProtection="1">
      <protection locked="0"/>
    </xf>
    <xf numFmtId="0" fontId="0" fillId="0" borderId="32" xfId="0" applyBorder="1" applyAlignment="1" applyProtection="1">
      <protection locked="0"/>
    </xf>
    <xf numFmtId="0" fontId="5" fillId="5" borderId="0" xfId="0" applyFont="1" applyFill="1" applyBorder="1" applyAlignment="1" applyProtection="1">
      <alignment horizontal="left" vertical="top" wrapText="1"/>
    </xf>
    <xf numFmtId="0" fontId="19" fillId="6" borderId="8" xfId="3" applyFont="1" applyFill="1" applyBorder="1" applyAlignment="1" applyProtection="1">
      <alignment wrapText="1"/>
      <protection locked="0"/>
    </xf>
    <xf numFmtId="0" fontId="19" fillId="6" borderId="32" xfId="3" applyFont="1" applyFill="1" applyBorder="1" applyAlignment="1" applyProtection="1">
      <alignment wrapText="1"/>
      <protection locked="0"/>
    </xf>
    <xf numFmtId="0" fontId="6" fillId="0" borderId="1" xfId="0" applyFont="1" applyFill="1" applyBorder="1" applyAlignment="1" applyProtection="1">
      <protection locked="0"/>
    </xf>
    <xf numFmtId="0" fontId="0" fillId="0" borderId="1" xfId="0" applyFill="1" applyBorder="1" applyAlignment="1" applyProtection="1">
      <protection locked="0"/>
    </xf>
    <xf numFmtId="0" fontId="5" fillId="5" borderId="0" xfId="0" applyFont="1" applyFill="1" applyBorder="1" applyAlignment="1" applyProtection="1">
      <alignment vertical="top" wrapText="1"/>
    </xf>
    <xf numFmtId="49" fontId="0" fillId="3" borderId="8" xfId="0" quotePrefix="1" applyNumberFormat="1" applyFill="1" applyBorder="1" applyAlignment="1" applyProtection="1">
      <alignment horizontal="left"/>
      <protection locked="0"/>
    </xf>
    <xf numFmtId="0" fontId="6" fillId="5" borderId="0" xfId="0" applyFont="1" applyFill="1" applyBorder="1" applyAlignment="1" applyProtection="1"/>
    <xf numFmtId="0" fontId="5" fillId="5" borderId="0" xfId="0" applyFont="1" applyFill="1" applyBorder="1" applyAlignment="1" applyProtection="1">
      <alignment wrapText="1"/>
    </xf>
    <xf numFmtId="0" fontId="0" fillId="0" borderId="0" xfId="0" applyAlignment="1" applyProtection="1">
      <alignment wrapText="1"/>
    </xf>
    <xf numFmtId="0" fontId="0" fillId="5" borderId="0" xfId="0" applyFill="1" applyAlignment="1" applyProtection="1">
      <alignment vertical="top" wrapText="1"/>
    </xf>
    <xf numFmtId="0" fontId="9" fillId="0" borderId="1" xfId="1" applyFill="1" applyBorder="1" applyAlignment="1" applyProtection="1">
      <protection locked="0"/>
    </xf>
    <xf numFmtId="0" fontId="0" fillId="3" borderId="0" xfId="0" applyFill="1" applyAlignment="1" applyProtection="1">
      <alignment wrapText="1"/>
    </xf>
    <xf numFmtId="0" fontId="0" fillId="0" borderId="0" xfId="0" applyFill="1" applyBorder="1" applyAlignment="1" applyProtection="1"/>
    <xf numFmtId="0" fontId="1" fillId="3" borderId="0" xfId="0" applyFont="1" applyFill="1" applyBorder="1" applyAlignment="1" applyProtection="1">
      <alignment horizontal="right"/>
    </xf>
    <xf numFmtId="0" fontId="0" fillId="0" borderId="0" xfId="0" applyBorder="1" applyAlignment="1" applyProtection="1"/>
    <xf numFmtId="0" fontId="0" fillId="3" borderId="0" xfId="0" applyFill="1" applyBorder="1" applyAlignment="1" applyProtection="1"/>
    <xf numFmtId="0" fontId="0" fillId="4" borderId="1" xfId="0" applyFill="1" applyBorder="1" applyAlignment="1" applyProtection="1">
      <protection locked="0"/>
    </xf>
    <xf numFmtId="0" fontId="17" fillId="3" borderId="0" xfId="0" applyFont="1" applyFill="1" applyBorder="1" applyAlignment="1" applyProtection="1">
      <alignment horizontal="left" wrapText="1"/>
    </xf>
    <xf numFmtId="14" fontId="0" fillId="4" borderId="1" xfId="0" applyNumberFormat="1" applyFill="1" applyBorder="1" applyAlignment="1" applyProtection="1">
      <protection locked="0"/>
    </xf>
    <xf numFmtId="0" fontId="0" fillId="4" borderId="1" xfId="0" applyFill="1" applyBorder="1" applyAlignment="1" applyProtection="1">
      <alignment wrapText="1"/>
      <protection locked="0"/>
    </xf>
    <xf numFmtId="0" fontId="0" fillId="0" borderId="1" xfId="0" applyBorder="1" applyAlignment="1" applyProtection="1">
      <alignment wrapText="1"/>
      <protection locked="0"/>
    </xf>
    <xf numFmtId="0" fontId="0" fillId="4" borderId="8" xfId="0" applyFill="1" applyBorder="1" applyAlignment="1" applyProtection="1">
      <alignment wrapText="1"/>
      <protection locked="0"/>
    </xf>
    <xf numFmtId="0" fontId="0" fillId="4" borderId="43" xfId="0" applyFill="1" applyBorder="1" applyAlignment="1" applyProtection="1">
      <alignment wrapText="1"/>
      <protection locked="0"/>
    </xf>
    <xf numFmtId="0" fontId="0" fillId="0" borderId="32" xfId="0" applyBorder="1" applyAlignment="1" applyProtection="1">
      <alignment wrapText="1"/>
      <protection locked="0"/>
    </xf>
    <xf numFmtId="0" fontId="0" fillId="0" borderId="43" xfId="0" applyBorder="1" applyAlignment="1" applyProtection="1">
      <alignment wrapText="1"/>
      <protection locked="0"/>
    </xf>
    <xf numFmtId="0" fontId="0" fillId="3" borderId="38" xfId="0" applyFill="1" applyBorder="1" applyAlignment="1" applyProtection="1">
      <alignment wrapText="1"/>
    </xf>
    <xf numFmtId="0" fontId="0" fillId="4" borderId="41" xfId="0" applyFill="1" applyBorder="1" applyAlignment="1" applyProtection="1">
      <alignment horizontal="left" vertical="top" wrapText="1"/>
      <protection locked="0"/>
    </xf>
    <xf numFmtId="0" fontId="0" fillId="0" borderId="38" xfId="0" applyBorder="1" applyAlignment="1" applyProtection="1">
      <alignment horizontal="left" vertical="top" wrapText="1"/>
      <protection locked="0"/>
    </xf>
    <xf numFmtId="0" fontId="0" fillId="0" borderId="42" xfId="0" applyBorder="1" applyAlignment="1" applyProtection="1">
      <alignment horizontal="left" vertical="top" wrapText="1"/>
      <protection locked="0"/>
    </xf>
    <xf numFmtId="0" fontId="0" fillId="4" borderId="37" xfId="0" applyFill="1"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44" xfId="0" applyBorder="1" applyAlignment="1" applyProtection="1">
      <alignment horizontal="left" vertical="top" wrapText="1"/>
      <protection locked="0"/>
    </xf>
    <xf numFmtId="0" fontId="0" fillId="4" borderId="13" xfId="0" applyFill="1"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45" xfId="0" applyBorder="1" applyAlignment="1" applyProtection="1">
      <alignment horizontal="left" vertical="top" wrapText="1"/>
      <protection locked="0"/>
    </xf>
    <xf numFmtId="0" fontId="0" fillId="2" borderId="8" xfId="0" applyFill="1" applyBorder="1" applyAlignment="1" applyProtection="1">
      <alignment horizontal="left" vertical="top" wrapText="1"/>
    </xf>
    <xf numFmtId="0" fontId="0" fillId="2" borderId="43" xfId="0" applyFill="1" applyBorder="1" applyAlignment="1" applyProtection="1">
      <alignment horizontal="left" vertical="top" wrapText="1"/>
    </xf>
    <xf numFmtId="0" fontId="0" fillId="2" borderId="32" xfId="0" applyFill="1" applyBorder="1" applyAlignment="1" applyProtection="1">
      <alignment horizontal="left" vertical="top" wrapText="1"/>
    </xf>
    <xf numFmtId="0" fontId="0" fillId="4" borderId="8" xfId="0" applyFill="1" applyBorder="1" applyAlignment="1" applyProtection="1">
      <alignment vertical="top" wrapText="1"/>
      <protection locked="0"/>
    </xf>
    <xf numFmtId="0" fontId="0" fillId="4" borderId="43" xfId="0" applyFill="1" applyBorder="1" applyAlignment="1" applyProtection="1">
      <alignment vertical="top" wrapText="1"/>
      <protection locked="0"/>
    </xf>
    <xf numFmtId="0" fontId="0" fillId="4" borderId="32" xfId="0" applyFill="1" applyBorder="1" applyAlignment="1" applyProtection="1">
      <alignment vertical="top" wrapText="1"/>
      <protection locked="0"/>
    </xf>
    <xf numFmtId="0" fontId="0" fillId="2" borderId="41" xfId="0" applyFill="1" applyBorder="1" applyAlignment="1" applyProtection="1">
      <alignment vertical="top" wrapText="1"/>
    </xf>
    <xf numFmtId="0" fontId="0" fillId="2" borderId="38" xfId="0" applyFill="1" applyBorder="1" applyAlignment="1" applyProtection="1">
      <alignment vertical="top" wrapText="1"/>
    </xf>
    <xf numFmtId="0" fontId="0" fillId="2" borderId="42" xfId="0" applyFill="1" applyBorder="1" applyAlignment="1" applyProtection="1">
      <alignment vertical="top" wrapText="1"/>
    </xf>
    <xf numFmtId="0" fontId="0" fillId="2" borderId="37" xfId="0" applyFill="1" applyBorder="1" applyAlignment="1" applyProtection="1">
      <alignment vertical="top" wrapText="1"/>
    </xf>
    <xf numFmtId="0" fontId="0" fillId="2" borderId="0" xfId="0" applyFill="1" applyAlignment="1" applyProtection="1">
      <alignment vertical="top" wrapText="1"/>
    </xf>
    <xf numFmtId="0" fontId="0" fillId="2" borderId="44" xfId="0" applyFill="1" applyBorder="1" applyAlignment="1" applyProtection="1">
      <alignment vertical="top" wrapText="1"/>
    </xf>
    <xf numFmtId="0" fontId="0" fillId="2" borderId="0" xfId="0" applyFill="1" applyBorder="1" applyAlignment="1" applyProtection="1">
      <alignment vertical="top" wrapText="1"/>
    </xf>
    <xf numFmtId="0" fontId="0" fillId="4" borderId="41" xfId="0" applyFill="1" applyBorder="1" applyAlignment="1" applyProtection="1">
      <alignment wrapText="1"/>
      <protection locked="0"/>
    </xf>
    <xf numFmtId="0" fontId="0" fillId="0" borderId="38" xfId="0" applyBorder="1" applyAlignment="1" applyProtection="1">
      <alignment wrapText="1"/>
      <protection locked="0"/>
    </xf>
    <xf numFmtId="0" fontId="0" fillId="0" borderId="42" xfId="0" applyBorder="1" applyAlignment="1" applyProtection="1">
      <alignment wrapText="1"/>
      <protection locked="0"/>
    </xf>
    <xf numFmtId="0" fontId="0" fillId="2" borderId="8" xfId="0" applyFill="1" applyBorder="1" applyAlignment="1" applyProtection="1">
      <alignment vertical="top" wrapText="1"/>
    </xf>
    <xf numFmtId="0" fontId="0" fillId="2" borderId="43" xfId="0" applyFill="1" applyBorder="1" applyAlignment="1" applyProtection="1">
      <alignment vertical="top" wrapText="1"/>
    </xf>
    <xf numFmtId="0" fontId="0" fillId="2" borderId="32" xfId="0" applyFill="1" applyBorder="1" applyAlignment="1" applyProtection="1">
      <alignment vertical="top" wrapText="1"/>
    </xf>
    <xf numFmtId="0" fontId="0" fillId="4" borderId="37" xfId="0" applyFill="1" applyBorder="1" applyAlignment="1" applyProtection="1">
      <alignment wrapText="1"/>
      <protection locked="0"/>
    </xf>
    <xf numFmtId="0" fontId="0" fillId="0" borderId="0" xfId="0" applyAlignment="1" applyProtection="1">
      <alignment wrapText="1"/>
      <protection locked="0"/>
    </xf>
    <xf numFmtId="0" fontId="0" fillId="0" borderId="44" xfId="0" applyBorder="1" applyAlignment="1" applyProtection="1">
      <alignment wrapText="1"/>
      <protection locked="0"/>
    </xf>
    <xf numFmtId="0" fontId="0" fillId="0" borderId="0" xfId="0" applyBorder="1" applyAlignment="1" applyProtection="1">
      <alignment wrapText="1"/>
      <protection locked="0"/>
    </xf>
    <xf numFmtId="0" fontId="0" fillId="0" borderId="1" xfId="0" applyBorder="1" applyAlignment="1">
      <alignment wrapText="1"/>
    </xf>
    <xf numFmtId="0" fontId="0" fillId="4" borderId="8" xfId="0" applyFill="1" applyBorder="1" applyAlignment="1" applyProtection="1">
      <alignment horizontal="left" vertical="top" wrapText="1"/>
      <protection locked="0"/>
    </xf>
    <xf numFmtId="0" fontId="0" fillId="7" borderId="8" xfId="0" applyFill="1" applyBorder="1" applyAlignment="1">
      <alignment vertical="top" wrapText="1"/>
    </xf>
    <xf numFmtId="0" fontId="0" fillId="7" borderId="43" xfId="0" applyFill="1" applyBorder="1" applyAlignment="1">
      <alignment vertical="top" wrapText="1"/>
    </xf>
    <xf numFmtId="0" fontId="0" fillId="7" borderId="32" xfId="0" applyFill="1" applyBorder="1" applyAlignment="1">
      <alignment vertical="top" wrapText="1"/>
    </xf>
    <xf numFmtId="0" fontId="0" fillId="4" borderId="0" xfId="0" applyFill="1" applyAlignment="1" applyProtection="1">
      <alignment horizontal="left" vertical="top" wrapText="1"/>
      <protection locked="0"/>
    </xf>
    <xf numFmtId="0" fontId="0" fillId="4" borderId="44" xfId="0" applyFill="1" applyBorder="1" applyAlignment="1" applyProtection="1">
      <alignment horizontal="left" vertical="top" wrapText="1"/>
      <protection locked="0"/>
    </xf>
    <xf numFmtId="0" fontId="0" fillId="4" borderId="10" xfId="0" applyFill="1" applyBorder="1" applyAlignment="1" applyProtection="1">
      <alignment horizontal="left" vertical="top" wrapText="1"/>
      <protection locked="0"/>
    </xf>
    <xf numFmtId="0" fontId="0" fillId="4" borderId="45" xfId="0" applyFill="1" applyBorder="1" applyAlignment="1" applyProtection="1">
      <alignment horizontal="left" vertical="top" wrapText="1"/>
      <protection locked="0"/>
    </xf>
    <xf numFmtId="0" fontId="0" fillId="2" borderId="41" xfId="0" applyFill="1" applyBorder="1" applyAlignment="1" applyProtection="1">
      <alignment horizontal="left" vertical="top" wrapText="1"/>
    </xf>
    <xf numFmtId="0" fontId="0" fillId="2" borderId="38" xfId="0" applyFill="1" applyBorder="1" applyAlignment="1" applyProtection="1">
      <alignment horizontal="left" vertical="top" wrapText="1"/>
    </xf>
    <xf numFmtId="0" fontId="0" fillId="2" borderId="42" xfId="0" applyFill="1" applyBorder="1" applyAlignment="1" applyProtection="1">
      <alignment horizontal="left" vertical="top" wrapText="1"/>
    </xf>
    <xf numFmtId="0" fontId="0" fillId="2" borderId="37" xfId="0" applyFill="1" applyBorder="1" applyAlignment="1" applyProtection="1">
      <alignment horizontal="left" vertical="top" wrapText="1"/>
    </xf>
    <xf numFmtId="0" fontId="0" fillId="2" borderId="0" xfId="0" applyFill="1" applyAlignment="1" applyProtection="1">
      <alignment horizontal="left" vertical="top" wrapText="1"/>
    </xf>
    <xf numFmtId="0" fontId="0" fillId="2" borderId="44" xfId="0" applyFill="1" applyBorder="1" applyAlignment="1" applyProtection="1">
      <alignment horizontal="left" vertical="top" wrapText="1"/>
    </xf>
    <xf numFmtId="0" fontId="0" fillId="2" borderId="13" xfId="0" applyFill="1" applyBorder="1" applyAlignment="1" applyProtection="1">
      <alignment horizontal="left" vertical="top" wrapText="1"/>
    </xf>
    <xf numFmtId="0" fontId="0" fillId="2" borderId="10" xfId="0" applyFill="1" applyBorder="1" applyAlignment="1" applyProtection="1">
      <alignment horizontal="left" vertical="top" wrapText="1"/>
    </xf>
    <xf numFmtId="0" fontId="0" fillId="2" borderId="45" xfId="0" applyFill="1" applyBorder="1" applyAlignment="1" applyProtection="1">
      <alignment horizontal="left" vertical="top" wrapText="1"/>
    </xf>
    <xf numFmtId="0" fontId="0" fillId="4" borderId="32" xfId="0" applyFill="1" applyBorder="1" applyAlignment="1" applyProtection="1">
      <alignment wrapText="1"/>
      <protection locked="0"/>
    </xf>
    <xf numFmtId="0" fontId="0" fillId="0" borderId="10" xfId="0" applyBorder="1" applyAlignment="1" applyProtection="1">
      <alignment wrapText="1"/>
      <protection locked="0"/>
    </xf>
    <xf numFmtId="0" fontId="0" fillId="0" borderId="45" xfId="0" applyBorder="1" applyAlignment="1" applyProtection="1">
      <alignment wrapText="1"/>
      <protection locked="0"/>
    </xf>
    <xf numFmtId="0" fontId="0" fillId="4" borderId="38" xfId="0" applyFill="1" applyBorder="1" applyAlignment="1" applyProtection="1">
      <alignment horizontal="left" vertical="top" wrapText="1"/>
      <protection locked="0"/>
    </xf>
    <xf numFmtId="0" fontId="0" fillId="4" borderId="42" xfId="0" applyFill="1" applyBorder="1" applyAlignment="1" applyProtection="1">
      <alignment horizontal="left" vertical="top" wrapText="1"/>
      <protection locked="0"/>
    </xf>
    <xf numFmtId="0" fontId="0" fillId="3" borderId="0" xfId="0" applyFill="1" applyAlignment="1" applyProtection="1">
      <alignment vertical="top" wrapText="1"/>
    </xf>
    <xf numFmtId="0" fontId="5" fillId="3" borderId="0" xfId="0" applyFont="1" applyFill="1" applyAlignment="1" applyProtection="1">
      <alignment wrapText="1"/>
    </xf>
    <xf numFmtId="0" fontId="0" fillId="2" borderId="0" xfId="0" applyFill="1" applyBorder="1" applyAlignment="1" applyProtection="1">
      <alignment horizontal="left" vertical="top" wrapText="1"/>
    </xf>
    <xf numFmtId="0" fontId="0" fillId="2" borderId="8" xfId="0" applyFill="1" applyBorder="1" applyAlignment="1" applyProtection="1">
      <alignment wrapText="1"/>
    </xf>
    <xf numFmtId="0" fontId="0" fillId="0" borderId="32" xfId="0" applyBorder="1" applyAlignment="1">
      <alignment wrapText="1"/>
    </xf>
    <xf numFmtId="0" fontId="0" fillId="2" borderId="1" xfId="0" applyFill="1" applyBorder="1" applyAlignment="1" applyProtection="1">
      <alignment wrapText="1"/>
    </xf>
    <xf numFmtId="0" fontId="0" fillId="2" borderId="40" xfId="0" applyFill="1" applyBorder="1" applyAlignment="1" applyProtection="1">
      <alignment wrapText="1"/>
    </xf>
    <xf numFmtId="0" fontId="0" fillId="2" borderId="43" xfId="0" applyFill="1" applyBorder="1" applyAlignment="1" applyProtection="1">
      <alignment wrapText="1"/>
    </xf>
    <xf numFmtId="0" fontId="5" fillId="2" borderId="32" xfId="0" applyFont="1" applyFill="1" applyBorder="1" applyAlignment="1" applyProtection="1">
      <alignment wrapText="1"/>
    </xf>
    <xf numFmtId="0" fontId="0" fillId="2" borderId="42" xfId="0" applyFill="1" applyBorder="1" applyAlignment="1" applyProtection="1"/>
    <xf numFmtId="0" fontId="5" fillId="2" borderId="1" xfId="0" applyFont="1" applyFill="1" applyBorder="1" applyAlignment="1" applyProtection="1"/>
    <xf numFmtId="0" fontId="0" fillId="2" borderId="40" xfId="0" applyFill="1" applyBorder="1" applyAlignment="1" applyProtection="1"/>
    <xf numFmtId="0" fontId="5" fillId="2" borderId="1" xfId="0" applyFont="1" applyFill="1" applyBorder="1" applyAlignment="1" applyProtection="1">
      <alignment wrapText="1"/>
    </xf>
    <xf numFmtId="0" fontId="0" fillId="2" borderId="1" xfId="0" applyFill="1" applyBorder="1" applyAlignment="1" applyProtection="1"/>
    <xf numFmtId="0" fontId="5" fillId="2" borderId="41" xfId="0" applyFont="1" applyFill="1" applyBorder="1" applyAlignment="1" applyProtection="1">
      <alignment horizontal="left" wrapText="1"/>
    </xf>
    <xf numFmtId="0" fontId="0" fillId="2" borderId="37" xfId="0" applyFill="1" applyBorder="1" applyAlignment="1" applyProtection="1">
      <alignment horizontal="left" wrapText="1"/>
    </xf>
    <xf numFmtId="0" fontId="5" fillId="2" borderId="40" xfId="0" applyFont="1" applyFill="1" applyBorder="1" applyAlignment="1" applyProtection="1">
      <alignment wrapText="1"/>
    </xf>
    <xf numFmtId="0" fontId="0" fillId="0" borderId="33" xfId="0" applyBorder="1" applyAlignment="1"/>
    <xf numFmtId="0" fontId="0" fillId="2" borderId="41" xfId="0" applyFill="1" applyBorder="1" applyAlignment="1" applyProtection="1"/>
    <xf numFmtId="0" fontId="15" fillId="2" borderId="40" xfId="0" applyFont="1" applyFill="1" applyBorder="1" applyAlignment="1" applyProtection="1">
      <alignment horizontal="center" wrapText="1"/>
    </xf>
    <xf numFmtId="0" fontId="15" fillId="0" borderId="33" xfId="0" applyFont="1" applyBorder="1" applyAlignment="1">
      <alignment wrapText="1"/>
    </xf>
    <xf numFmtId="0" fontId="0" fillId="2" borderId="8" xfId="0" applyFill="1" applyBorder="1" applyAlignment="1" applyProtection="1">
      <alignment horizontal="center"/>
    </xf>
    <xf numFmtId="0" fontId="0" fillId="2" borderId="32" xfId="0" applyFill="1" applyBorder="1" applyAlignment="1" applyProtection="1">
      <alignment horizontal="center"/>
    </xf>
    <xf numFmtId="0" fontId="5" fillId="2" borderId="8" xfId="0" applyFont="1" applyFill="1" applyBorder="1" applyAlignment="1" applyProtection="1">
      <alignment horizontal="left" wrapText="1"/>
    </xf>
    <xf numFmtId="0" fontId="5" fillId="2" borderId="43" xfId="0" applyFont="1" applyFill="1" applyBorder="1" applyAlignment="1" applyProtection="1">
      <alignment horizontal="left" wrapText="1"/>
    </xf>
    <xf numFmtId="0" fontId="0" fillId="0" borderId="43" xfId="0" applyBorder="1" applyAlignment="1" applyProtection="1">
      <alignment horizontal="left" wrapText="1"/>
    </xf>
    <xf numFmtId="0" fontId="0" fillId="0" borderId="43" xfId="0" applyBorder="1" applyAlignment="1">
      <alignment horizontal="left" wrapText="1"/>
    </xf>
    <xf numFmtId="0" fontId="0" fillId="0" borderId="32" xfId="0" applyBorder="1" applyAlignment="1">
      <alignment horizontal="left" wrapText="1"/>
    </xf>
    <xf numFmtId="0" fontId="0" fillId="2" borderId="13" xfId="0" applyFill="1" applyBorder="1" applyAlignment="1" applyProtection="1">
      <alignment horizontal="left" wrapText="1"/>
    </xf>
    <xf numFmtId="0" fontId="0" fillId="2" borderId="32" xfId="0" applyFill="1" applyBorder="1" applyAlignment="1" applyProtection="1"/>
    <xf numFmtId="0" fontId="0" fillId="2" borderId="8" xfId="0" applyFill="1" applyBorder="1" applyAlignment="1" applyProtection="1"/>
  </cellXfs>
  <cellStyles count="4">
    <cellStyle name="Hyperlink" xfId="1" builtinId="8"/>
    <cellStyle name="Normal" xfId="0" builtinId="0"/>
    <cellStyle name="Normal_Sheet1" xfId="2"/>
    <cellStyle name="Normal_Sheet1 (2)" xfId="3"/>
  </cellStyles>
  <dxfs count="312">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DDDDDD"/>
      <rgbColor rgb="00808080"/>
      <rgbColor rgb="009999FF"/>
      <rgbColor rgb="00993366"/>
      <rgbColor rgb="00FFFFCC"/>
      <rgbColor rgb="00CCFFFF"/>
      <rgbColor rgb="00660066"/>
      <rgbColor rgb="00FF8080"/>
      <rgbColor rgb="000066CC"/>
      <rgbColor rgb="00CCCCFF"/>
      <rgbColor rgb="00000080"/>
      <rgbColor rgb="00FF00FF"/>
      <rgbColor rgb="0000CC00"/>
      <rgbColor rgb="00FF0000"/>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ally.davies@scottishseafarms.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sheetPr codeName="Sheet1"/>
  <dimension ref="A1:Y218"/>
  <sheetViews>
    <sheetView workbookViewId="0">
      <selection activeCell="K51" sqref="K51"/>
    </sheetView>
  </sheetViews>
  <sheetFormatPr defaultColWidth="0" defaultRowHeight="12.75" zeroHeight="1"/>
  <cols>
    <col min="1" max="1" width="1.7109375" style="64" customWidth="1"/>
    <col min="2" max="2" width="5.7109375" style="80" customWidth="1"/>
    <col min="3" max="3" width="36.42578125" style="38" customWidth="1"/>
    <col min="4" max="4" width="9.28515625" style="38" customWidth="1"/>
    <col min="5" max="5" width="2.42578125" style="38" customWidth="1"/>
    <col min="6" max="6" width="15" style="38" customWidth="1"/>
    <col min="7" max="7" width="14.85546875" style="38" customWidth="1"/>
    <col min="8" max="8" width="13.7109375" style="38" customWidth="1"/>
    <col min="9" max="9" width="9.28515625" style="38" customWidth="1"/>
    <col min="10" max="10" width="8.5703125" style="38" customWidth="1"/>
    <col min="11" max="12" width="9.28515625" style="38" customWidth="1"/>
    <col min="13" max="13" width="7.7109375" style="38" customWidth="1"/>
    <col min="14" max="14" width="9.28515625" style="38" customWidth="1"/>
    <col min="15" max="15" width="3.7109375" style="80" customWidth="1"/>
    <col min="16" max="25" width="9.28515625" style="42" customWidth="1"/>
    <col min="26" max="16384" width="9.28515625" style="38" hidden="1"/>
  </cols>
  <sheetData>
    <row r="1" spans="2:25" ht="7.5" customHeight="1" thickBot="1">
      <c r="B1" s="64"/>
      <c r="C1" s="64"/>
      <c r="D1" s="64"/>
      <c r="E1" s="64"/>
      <c r="F1" s="64"/>
      <c r="G1" s="64"/>
      <c r="H1" s="64"/>
      <c r="I1" s="64"/>
      <c r="J1" s="64"/>
      <c r="K1" s="64"/>
      <c r="L1" s="64"/>
      <c r="M1" s="64"/>
      <c r="N1" s="64"/>
      <c r="O1" s="64"/>
      <c r="P1" s="64"/>
      <c r="Q1" s="64"/>
      <c r="R1" s="64"/>
      <c r="S1" s="64"/>
      <c r="T1" s="64"/>
      <c r="U1" s="64"/>
      <c r="V1" s="64"/>
      <c r="W1" s="64"/>
      <c r="X1" s="64"/>
      <c r="Y1" s="64"/>
    </row>
    <row r="2" spans="2:25" ht="8.25" customHeight="1">
      <c r="B2" s="71"/>
      <c r="C2" s="72"/>
      <c r="D2" s="72"/>
      <c r="E2" s="72"/>
      <c r="F2" s="72"/>
      <c r="G2" s="72"/>
      <c r="H2" s="72"/>
      <c r="I2" s="72"/>
      <c r="J2" s="72"/>
      <c r="K2" s="72"/>
      <c r="L2" s="72"/>
      <c r="M2" s="72"/>
      <c r="N2" s="72"/>
      <c r="O2" s="68"/>
      <c r="P2" s="64"/>
      <c r="Q2" s="64"/>
      <c r="R2" s="64"/>
      <c r="S2" s="64"/>
      <c r="T2" s="64"/>
      <c r="U2" s="64"/>
      <c r="V2" s="64"/>
      <c r="W2" s="64"/>
      <c r="X2" s="64"/>
      <c r="Y2" s="64"/>
    </row>
    <row r="3" spans="2:25" ht="15.75">
      <c r="B3" s="73"/>
      <c r="C3" s="74" t="s">
        <v>205</v>
      </c>
      <c r="D3" s="74"/>
      <c r="E3" s="74"/>
      <c r="F3" s="75"/>
      <c r="G3" s="76"/>
      <c r="H3" s="76"/>
      <c r="I3" s="76"/>
      <c r="J3" s="76"/>
      <c r="K3" s="76"/>
      <c r="L3" s="76"/>
      <c r="M3" s="76"/>
      <c r="N3" s="76"/>
      <c r="O3" s="69"/>
      <c r="P3" s="64"/>
      <c r="Q3" s="64"/>
      <c r="R3" s="64"/>
      <c r="S3" s="64"/>
      <c r="T3" s="64"/>
      <c r="U3" s="64"/>
      <c r="V3" s="64"/>
      <c r="W3" s="64"/>
      <c r="X3" s="64"/>
      <c r="Y3" s="64"/>
    </row>
    <row r="4" spans="2:25" ht="8.25" customHeight="1">
      <c r="B4" s="73"/>
      <c r="C4" s="74"/>
      <c r="D4" s="74"/>
      <c r="E4" s="74"/>
      <c r="F4" s="75"/>
      <c r="G4" s="76"/>
      <c r="H4" s="76"/>
      <c r="I4" s="76"/>
      <c r="J4" s="76"/>
      <c r="K4" s="76"/>
      <c r="L4" s="76"/>
      <c r="M4" s="76"/>
      <c r="N4" s="76"/>
      <c r="O4" s="69"/>
      <c r="P4" s="64"/>
      <c r="Q4" s="64"/>
      <c r="R4" s="64"/>
      <c r="S4" s="64"/>
      <c r="T4" s="64"/>
      <c r="U4" s="64"/>
      <c r="V4" s="64"/>
      <c r="W4" s="64"/>
      <c r="X4" s="64"/>
      <c r="Y4" s="64"/>
    </row>
    <row r="5" spans="2:25" ht="15.75">
      <c r="B5" s="73"/>
      <c r="C5" s="74" t="s">
        <v>103</v>
      </c>
      <c r="D5" s="74"/>
      <c r="E5" s="74"/>
      <c r="F5" s="75"/>
      <c r="G5" s="76"/>
      <c r="H5" s="76"/>
      <c r="I5" s="76"/>
      <c r="J5" s="76"/>
      <c r="K5" s="76"/>
      <c r="L5" s="76"/>
      <c r="M5" s="76"/>
      <c r="N5" s="76"/>
      <c r="O5" s="69"/>
      <c r="P5" s="64"/>
      <c r="Q5" s="64"/>
      <c r="R5" s="64"/>
      <c r="S5" s="64"/>
      <c r="T5" s="64"/>
      <c r="U5" s="64"/>
      <c r="V5" s="64"/>
      <c r="W5" s="64"/>
      <c r="X5" s="64"/>
      <c r="Y5" s="64"/>
    </row>
    <row r="6" spans="2:25" ht="27.75" customHeight="1">
      <c r="B6" s="73"/>
      <c r="C6" s="181" t="s">
        <v>148</v>
      </c>
      <c r="D6" s="182"/>
      <c r="E6" s="182"/>
      <c r="F6" s="182"/>
      <c r="G6" s="182"/>
      <c r="H6" s="182"/>
      <c r="I6" s="182"/>
      <c r="J6" s="182"/>
      <c r="K6" s="182"/>
      <c r="L6" s="182"/>
      <c r="M6" s="182"/>
      <c r="N6" s="182"/>
      <c r="O6" s="69"/>
      <c r="P6" s="64"/>
      <c r="Q6" s="64"/>
      <c r="R6" s="64"/>
      <c r="S6" s="64"/>
      <c r="T6" s="64"/>
      <c r="U6" s="64"/>
      <c r="V6" s="64"/>
      <c r="W6" s="64"/>
      <c r="X6" s="64"/>
      <c r="Y6" s="64"/>
    </row>
    <row r="7" spans="2:25" ht="10.5" customHeight="1">
      <c r="B7" s="73"/>
      <c r="C7" s="77"/>
      <c r="D7" s="78"/>
      <c r="E7" s="78"/>
      <c r="F7" s="78"/>
      <c r="G7" s="78"/>
      <c r="H7" s="78"/>
      <c r="I7" s="78"/>
      <c r="J7" s="78"/>
      <c r="K7" s="78"/>
      <c r="L7" s="78"/>
      <c r="M7" s="78"/>
      <c r="N7" s="78"/>
      <c r="O7" s="69"/>
      <c r="P7" s="64"/>
      <c r="Q7" s="64"/>
      <c r="R7" s="64"/>
      <c r="S7" s="64"/>
      <c r="T7" s="64"/>
      <c r="U7" s="64"/>
      <c r="V7" s="64"/>
      <c r="W7" s="64"/>
      <c r="X7" s="64"/>
      <c r="Y7" s="64"/>
    </row>
    <row r="8" spans="2:25" ht="15.75">
      <c r="B8" s="73"/>
      <c r="C8" s="74" t="s">
        <v>194</v>
      </c>
      <c r="D8" s="74"/>
      <c r="E8" s="74"/>
      <c r="F8" s="75"/>
      <c r="G8" s="76"/>
      <c r="H8" s="76"/>
      <c r="I8" s="76"/>
      <c r="J8" s="76"/>
      <c r="K8" s="76"/>
      <c r="L8" s="76"/>
      <c r="M8" s="76"/>
      <c r="N8" s="76"/>
      <c r="O8" s="69"/>
      <c r="P8" s="64"/>
      <c r="Q8" s="64"/>
      <c r="R8" s="64"/>
      <c r="S8" s="64"/>
      <c r="T8" s="64"/>
      <c r="U8" s="64"/>
      <c r="V8" s="64"/>
      <c r="W8" s="64"/>
      <c r="X8" s="64"/>
      <c r="Y8" s="64"/>
    </row>
    <row r="9" spans="2:25">
      <c r="B9" s="73"/>
      <c r="C9" s="181" t="s">
        <v>195</v>
      </c>
      <c r="D9" s="181"/>
      <c r="E9" s="181"/>
      <c r="F9" s="181"/>
      <c r="G9" s="181"/>
      <c r="H9" s="181"/>
      <c r="I9" s="181"/>
      <c r="J9" s="181"/>
      <c r="K9" s="181"/>
      <c r="L9" s="181"/>
      <c r="M9" s="181"/>
      <c r="N9" s="181"/>
      <c r="O9" s="69"/>
      <c r="P9" s="64"/>
      <c r="Q9" s="64"/>
      <c r="R9" s="64"/>
      <c r="S9" s="64"/>
      <c r="T9" s="64"/>
      <c r="U9" s="64"/>
      <c r="V9" s="64"/>
      <c r="W9" s="64"/>
      <c r="X9" s="64"/>
      <c r="Y9" s="64"/>
    </row>
    <row r="10" spans="2:25">
      <c r="B10" s="73"/>
      <c r="C10" s="181"/>
      <c r="D10" s="181"/>
      <c r="E10" s="181"/>
      <c r="F10" s="181"/>
      <c r="G10" s="181"/>
      <c r="H10" s="181"/>
      <c r="I10" s="181"/>
      <c r="J10" s="181"/>
      <c r="K10" s="181"/>
      <c r="L10" s="181"/>
      <c r="M10" s="181"/>
      <c r="N10" s="181"/>
      <c r="O10" s="69"/>
      <c r="P10" s="64"/>
      <c r="Q10" s="64"/>
      <c r="R10" s="64"/>
      <c r="S10" s="64"/>
      <c r="T10" s="64"/>
      <c r="U10" s="64"/>
      <c r="V10" s="64"/>
      <c r="W10" s="64"/>
      <c r="X10" s="64"/>
      <c r="Y10" s="64"/>
    </row>
    <row r="11" spans="2:25">
      <c r="B11" s="73"/>
      <c r="C11" s="76"/>
      <c r="D11" s="76"/>
      <c r="E11" s="76"/>
      <c r="F11" s="76"/>
      <c r="G11" s="76"/>
      <c r="H11" s="76"/>
      <c r="I11" s="76"/>
      <c r="J11" s="76"/>
      <c r="K11" s="76"/>
      <c r="L11" s="76"/>
      <c r="M11" s="76"/>
      <c r="N11" s="76"/>
      <c r="O11" s="69"/>
      <c r="P11" s="64"/>
      <c r="Q11" s="64"/>
      <c r="R11" s="64"/>
      <c r="S11" s="64"/>
      <c r="T11" s="64"/>
      <c r="U11" s="64"/>
      <c r="V11" s="64"/>
      <c r="W11" s="64"/>
      <c r="X11" s="64"/>
      <c r="Y11" s="64"/>
    </row>
    <row r="12" spans="2:25" ht="12.75" customHeight="1">
      <c r="B12" s="73"/>
      <c r="C12" s="79" t="s">
        <v>18</v>
      </c>
      <c r="D12" s="76"/>
      <c r="E12" s="76"/>
      <c r="F12" s="76"/>
      <c r="G12" s="76"/>
      <c r="H12" s="76"/>
      <c r="I12" s="76"/>
      <c r="J12" s="76"/>
      <c r="K12" s="76"/>
      <c r="L12" s="76"/>
      <c r="M12" s="76"/>
      <c r="N12" s="76"/>
      <c r="O12" s="69"/>
      <c r="P12" s="64"/>
      <c r="Q12" s="64"/>
      <c r="R12" s="64"/>
      <c r="S12" s="64"/>
      <c r="T12" s="64"/>
      <c r="U12" s="64"/>
      <c r="V12" s="64"/>
      <c r="W12" s="64"/>
      <c r="X12" s="64"/>
      <c r="Y12" s="64"/>
    </row>
    <row r="13" spans="2:25" ht="12.75" customHeight="1">
      <c r="B13" s="73"/>
      <c r="C13" s="178" t="s">
        <v>48</v>
      </c>
      <c r="D13" s="178"/>
      <c r="E13" s="178"/>
      <c r="F13" s="178"/>
      <c r="G13" s="178"/>
      <c r="H13" s="178"/>
      <c r="I13" s="178"/>
      <c r="J13" s="178"/>
      <c r="K13" s="178"/>
      <c r="L13" s="178"/>
      <c r="M13" s="178"/>
      <c r="N13" s="178"/>
      <c r="O13" s="69"/>
      <c r="P13" s="64"/>
      <c r="Q13" s="64"/>
      <c r="R13" s="64"/>
      <c r="S13" s="64"/>
      <c r="T13" s="64"/>
      <c r="U13" s="64"/>
      <c r="V13" s="64"/>
      <c r="W13" s="64"/>
      <c r="X13" s="64"/>
      <c r="Y13" s="64"/>
    </row>
    <row r="14" spans="2:25" ht="12.75" customHeight="1">
      <c r="B14" s="73"/>
      <c r="C14" s="178" t="s">
        <v>206</v>
      </c>
      <c r="D14" s="178"/>
      <c r="E14" s="178"/>
      <c r="F14" s="178"/>
      <c r="G14" s="178"/>
      <c r="H14" s="178"/>
      <c r="I14" s="178"/>
      <c r="J14" s="178"/>
      <c r="K14" s="178"/>
      <c r="L14" s="178"/>
      <c r="M14" s="178"/>
      <c r="N14" s="178"/>
      <c r="O14" s="69"/>
      <c r="P14" s="64"/>
      <c r="Q14" s="64"/>
      <c r="R14" s="64"/>
      <c r="S14" s="64"/>
      <c r="T14" s="64"/>
      <c r="U14" s="64"/>
      <c r="V14" s="64"/>
      <c r="W14" s="64"/>
      <c r="X14" s="64"/>
      <c r="Y14" s="64"/>
    </row>
    <row r="15" spans="2:25" ht="12.75" customHeight="1">
      <c r="B15" s="73"/>
      <c r="C15" s="178" t="s">
        <v>50</v>
      </c>
      <c r="D15" s="178"/>
      <c r="E15" s="178"/>
      <c r="F15" s="178"/>
      <c r="G15" s="178"/>
      <c r="H15" s="178"/>
      <c r="I15" s="178"/>
      <c r="J15" s="178"/>
      <c r="K15" s="178"/>
      <c r="L15" s="178"/>
      <c r="M15" s="178"/>
      <c r="N15" s="178"/>
      <c r="O15" s="69"/>
      <c r="P15" s="64"/>
      <c r="Q15" s="64"/>
      <c r="R15" s="64"/>
      <c r="S15" s="64"/>
      <c r="T15" s="64"/>
      <c r="U15" s="64"/>
      <c r="V15" s="64"/>
      <c r="W15" s="64"/>
      <c r="X15" s="64"/>
      <c r="Y15" s="64"/>
    </row>
    <row r="16" spans="2:25" ht="12.75" customHeight="1">
      <c r="B16" s="73"/>
      <c r="C16" s="178" t="s">
        <v>62</v>
      </c>
      <c r="D16" s="169"/>
      <c r="E16" s="169"/>
      <c r="F16" s="169"/>
      <c r="G16" s="169"/>
      <c r="H16" s="169"/>
      <c r="I16" s="169"/>
      <c r="J16" s="169"/>
      <c r="K16" s="169"/>
      <c r="L16" s="169"/>
      <c r="M16" s="169"/>
      <c r="N16" s="169"/>
      <c r="O16" s="69"/>
      <c r="P16" s="64"/>
      <c r="Q16" s="64"/>
      <c r="R16" s="64"/>
      <c r="S16" s="64"/>
      <c r="T16" s="64"/>
      <c r="U16" s="64"/>
      <c r="V16" s="64"/>
      <c r="W16" s="64"/>
      <c r="X16" s="64"/>
      <c r="Y16" s="64"/>
    </row>
    <row r="17" spans="2:25" ht="12.75" customHeight="1">
      <c r="B17" s="73"/>
      <c r="C17" s="169"/>
      <c r="D17" s="169"/>
      <c r="E17" s="169"/>
      <c r="F17" s="169"/>
      <c r="G17" s="169"/>
      <c r="H17" s="169"/>
      <c r="I17" s="169"/>
      <c r="J17" s="169"/>
      <c r="K17" s="169"/>
      <c r="L17" s="169"/>
      <c r="M17" s="169"/>
      <c r="N17" s="169"/>
      <c r="O17" s="69"/>
      <c r="P17" s="64"/>
      <c r="Q17" s="64"/>
      <c r="R17" s="64"/>
      <c r="S17" s="64"/>
      <c r="T17" s="64"/>
      <c r="U17" s="64"/>
      <c r="V17" s="64"/>
      <c r="W17" s="64"/>
      <c r="X17" s="64"/>
      <c r="Y17" s="64"/>
    </row>
    <row r="18" spans="2:25" ht="12.75" customHeight="1">
      <c r="B18" s="73"/>
      <c r="C18" s="178" t="s">
        <v>63</v>
      </c>
      <c r="D18" s="178"/>
      <c r="E18" s="178"/>
      <c r="F18" s="178"/>
      <c r="G18" s="178"/>
      <c r="H18" s="178"/>
      <c r="I18" s="178"/>
      <c r="J18" s="178"/>
      <c r="K18" s="178"/>
      <c r="L18" s="178"/>
      <c r="M18" s="178"/>
      <c r="N18" s="178"/>
      <c r="O18" s="69"/>
      <c r="P18" s="64"/>
      <c r="Q18" s="64"/>
      <c r="R18" s="64"/>
      <c r="S18" s="64"/>
      <c r="T18" s="64"/>
      <c r="U18" s="64"/>
      <c r="V18" s="64"/>
      <c r="W18" s="64"/>
      <c r="X18" s="64"/>
      <c r="Y18" s="64"/>
    </row>
    <row r="19" spans="2:25" ht="12.75" customHeight="1">
      <c r="B19" s="73"/>
      <c r="C19" s="178" t="s">
        <v>199</v>
      </c>
      <c r="D19" s="169"/>
      <c r="E19" s="169"/>
      <c r="F19" s="169"/>
      <c r="G19" s="169"/>
      <c r="H19" s="169"/>
      <c r="I19" s="169"/>
      <c r="J19" s="169"/>
      <c r="K19" s="169"/>
      <c r="L19" s="169"/>
      <c r="M19" s="169"/>
      <c r="N19" s="169"/>
      <c r="O19" s="69"/>
      <c r="P19" s="64"/>
      <c r="Q19" s="64"/>
      <c r="R19" s="64"/>
      <c r="S19" s="64"/>
      <c r="T19" s="64"/>
      <c r="U19" s="64"/>
      <c r="V19" s="64"/>
      <c r="W19" s="64"/>
      <c r="X19" s="64"/>
      <c r="Y19" s="64"/>
    </row>
    <row r="20" spans="2:25" ht="12.75" customHeight="1">
      <c r="B20" s="73"/>
      <c r="C20" s="169"/>
      <c r="D20" s="169"/>
      <c r="E20" s="169"/>
      <c r="F20" s="169"/>
      <c r="G20" s="169"/>
      <c r="H20" s="169"/>
      <c r="I20" s="169"/>
      <c r="J20" s="169"/>
      <c r="K20" s="169"/>
      <c r="L20" s="169"/>
      <c r="M20" s="169"/>
      <c r="N20" s="169"/>
      <c r="O20" s="69"/>
      <c r="P20" s="64"/>
      <c r="Q20" s="64"/>
      <c r="R20" s="64"/>
      <c r="S20" s="64"/>
      <c r="T20" s="64"/>
      <c r="U20" s="64"/>
      <c r="V20" s="64"/>
      <c r="W20" s="64"/>
      <c r="X20" s="64"/>
      <c r="Y20" s="64"/>
    </row>
    <row r="21" spans="2:25" ht="12.75" customHeight="1">
      <c r="B21" s="73"/>
      <c r="C21" s="178" t="s">
        <v>60</v>
      </c>
      <c r="D21" s="169"/>
      <c r="E21" s="169"/>
      <c r="F21" s="169"/>
      <c r="G21" s="169"/>
      <c r="H21" s="169"/>
      <c r="I21" s="169"/>
      <c r="J21" s="169"/>
      <c r="K21" s="169"/>
      <c r="L21" s="169"/>
      <c r="M21" s="169"/>
      <c r="N21" s="169"/>
      <c r="O21" s="69"/>
      <c r="P21" s="64"/>
      <c r="Q21" s="64"/>
      <c r="R21" s="64"/>
      <c r="S21" s="64"/>
      <c r="T21" s="64"/>
      <c r="U21" s="64"/>
      <c r="V21" s="64"/>
      <c r="W21" s="64"/>
      <c r="X21" s="64"/>
      <c r="Y21" s="64"/>
    </row>
    <row r="22" spans="2:25" ht="12.75" customHeight="1">
      <c r="B22" s="73"/>
      <c r="C22" s="183" t="s">
        <v>200</v>
      </c>
      <c r="D22" s="183"/>
      <c r="E22" s="183"/>
      <c r="F22" s="183"/>
      <c r="G22" s="183"/>
      <c r="H22" s="183"/>
      <c r="I22" s="183"/>
      <c r="J22" s="183"/>
      <c r="K22" s="183"/>
      <c r="L22" s="183"/>
      <c r="M22" s="183"/>
      <c r="N22" s="183"/>
      <c r="O22" s="69"/>
      <c r="P22" s="64"/>
      <c r="Q22" s="64"/>
      <c r="R22" s="64"/>
      <c r="S22" s="64"/>
      <c r="T22" s="64"/>
      <c r="U22" s="64"/>
      <c r="V22" s="64"/>
      <c r="W22" s="64"/>
      <c r="X22" s="64"/>
      <c r="Y22" s="64"/>
    </row>
    <row r="23" spans="2:25" ht="12.75" customHeight="1">
      <c r="B23" s="73"/>
      <c r="C23" s="183"/>
      <c r="D23" s="183"/>
      <c r="E23" s="183"/>
      <c r="F23" s="183"/>
      <c r="G23" s="183"/>
      <c r="H23" s="183"/>
      <c r="I23" s="183"/>
      <c r="J23" s="183"/>
      <c r="K23" s="183"/>
      <c r="L23" s="183"/>
      <c r="M23" s="183"/>
      <c r="N23" s="183"/>
      <c r="O23" s="69"/>
      <c r="P23" s="64"/>
      <c r="Q23" s="64"/>
      <c r="R23" s="64"/>
      <c r="S23" s="64"/>
      <c r="T23" s="64"/>
      <c r="U23" s="64"/>
      <c r="V23" s="64"/>
      <c r="W23" s="64"/>
      <c r="X23" s="64"/>
      <c r="Y23" s="64"/>
    </row>
    <row r="24" spans="2:25" ht="12.75" customHeight="1">
      <c r="B24" s="73"/>
      <c r="C24" s="178" t="s">
        <v>61</v>
      </c>
      <c r="D24" s="178"/>
      <c r="E24" s="178"/>
      <c r="F24" s="178"/>
      <c r="G24" s="178"/>
      <c r="H24" s="178"/>
      <c r="I24" s="178"/>
      <c r="J24" s="178"/>
      <c r="K24" s="178"/>
      <c r="L24" s="178"/>
      <c r="M24" s="178"/>
      <c r="N24" s="178"/>
      <c r="O24" s="69"/>
      <c r="P24" s="64"/>
      <c r="Q24" s="64"/>
      <c r="R24" s="64"/>
      <c r="S24" s="64"/>
      <c r="T24" s="64"/>
      <c r="U24" s="64"/>
      <c r="V24" s="64"/>
      <c r="W24" s="64"/>
      <c r="X24" s="64"/>
      <c r="Y24" s="64"/>
    </row>
    <row r="25" spans="2:25" ht="12.75" customHeight="1">
      <c r="B25" s="73"/>
      <c r="C25" s="173" t="s">
        <v>158</v>
      </c>
      <c r="D25" s="173"/>
      <c r="E25" s="173"/>
      <c r="F25" s="173"/>
      <c r="G25" s="173"/>
      <c r="H25" s="173"/>
      <c r="I25" s="173"/>
      <c r="J25" s="173"/>
      <c r="K25" s="173"/>
      <c r="L25" s="173"/>
      <c r="M25" s="173"/>
      <c r="N25" s="173"/>
      <c r="O25" s="69"/>
      <c r="P25" s="64"/>
      <c r="Q25" s="64"/>
      <c r="R25" s="64"/>
      <c r="S25" s="64"/>
      <c r="T25" s="64"/>
      <c r="U25" s="64"/>
      <c r="V25" s="64"/>
      <c r="W25" s="64"/>
      <c r="X25" s="64"/>
      <c r="Y25" s="64"/>
    </row>
    <row r="26" spans="2:25">
      <c r="B26" s="73"/>
      <c r="C26" s="76"/>
      <c r="D26" s="76"/>
      <c r="E26" s="76"/>
      <c r="F26" s="76"/>
      <c r="G26" s="76"/>
      <c r="H26" s="76"/>
      <c r="I26" s="76"/>
      <c r="J26" s="76"/>
      <c r="K26" s="76"/>
      <c r="L26" s="76"/>
      <c r="M26" s="76"/>
      <c r="N26" s="76"/>
      <c r="O26" s="69"/>
      <c r="P26" s="64"/>
      <c r="Q26" s="64"/>
      <c r="R26" s="64"/>
      <c r="S26" s="64"/>
      <c r="T26" s="64"/>
      <c r="U26" s="64"/>
      <c r="V26" s="64"/>
      <c r="W26" s="64"/>
      <c r="X26" s="64"/>
      <c r="Y26" s="64"/>
    </row>
    <row r="27" spans="2:25">
      <c r="B27" s="73"/>
      <c r="C27" s="79" t="s">
        <v>21</v>
      </c>
      <c r="D27" s="81" t="s">
        <v>25</v>
      </c>
      <c r="E27" s="176" t="s">
        <v>220</v>
      </c>
      <c r="F27" s="177"/>
      <c r="G27" s="177"/>
      <c r="H27" s="177"/>
      <c r="I27" s="177"/>
      <c r="J27" s="177"/>
      <c r="K27" s="177"/>
      <c r="L27" s="177"/>
      <c r="M27" s="177"/>
      <c r="N27" s="177"/>
      <c r="O27" s="69"/>
      <c r="P27" s="64"/>
      <c r="Q27" s="64"/>
      <c r="R27" s="64"/>
      <c r="S27" s="64"/>
      <c r="T27" s="64"/>
      <c r="U27" s="64"/>
      <c r="V27" s="64"/>
      <c r="W27" s="64"/>
      <c r="X27" s="64"/>
      <c r="Y27" s="64"/>
    </row>
    <row r="28" spans="2:25">
      <c r="B28" s="73"/>
      <c r="C28" s="79" t="s">
        <v>22</v>
      </c>
      <c r="D28" s="81" t="s">
        <v>25</v>
      </c>
      <c r="E28" s="176" t="s">
        <v>221</v>
      </c>
      <c r="F28" s="177"/>
      <c r="G28" s="177"/>
      <c r="H28" s="177"/>
      <c r="I28" s="177"/>
      <c r="J28" s="177"/>
      <c r="K28" s="177"/>
      <c r="L28" s="177"/>
      <c r="M28" s="177"/>
      <c r="N28" s="177"/>
      <c r="O28" s="69"/>
      <c r="P28" s="64"/>
      <c r="Q28" s="64"/>
      <c r="R28" s="64"/>
      <c r="S28" s="64"/>
      <c r="T28" s="64"/>
      <c r="U28" s="64"/>
      <c r="V28" s="64"/>
      <c r="W28" s="64"/>
      <c r="X28" s="64"/>
      <c r="Y28" s="64"/>
    </row>
    <row r="29" spans="2:25" ht="13.15" customHeight="1">
      <c r="B29" s="73"/>
      <c r="C29" s="79" t="s">
        <v>23</v>
      </c>
      <c r="D29" s="81" t="s">
        <v>25</v>
      </c>
      <c r="E29" s="176" t="s">
        <v>222</v>
      </c>
      <c r="F29" s="177"/>
      <c r="G29" s="177"/>
      <c r="H29" s="177"/>
      <c r="I29" s="177"/>
      <c r="J29" s="177"/>
      <c r="K29" s="177"/>
      <c r="L29" s="177"/>
      <c r="M29" s="177"/>
      <c r="N29" s="177"/>
      <c r="O29" s="69"/>
      <c r="P29" s="64"/>
      <c r="Q29" s="64"/>
      <c r="R29" s="64"/>
      <c r="S29" s="64"/>
      <c r="T29" s="64"/>
      <c r="U29" s="64"/>
      <c r="V29" s="64"/>
      <c r="W29" s="64"/>
      <c r="X29" s="64"/>
      <c r="Y29" s="64"/>
    </row>
    <row r="30" spans="2:25" ht="13.15" customHeight="1">
      <c r="B30" s="73"/>
      <c r="C30" s="79" t="s">
        <v>24</v>
      </c>
      <c r="D30" s="81" t="s">
        <v>25</v>
      </c>
      <c r="E30" s="184" t="s">
        <v>223</v>
      </c>
      <c r="F30" s="177"/>
      <c r="G30" s="177"/>
      <c r="H30" s="177"/>
      <c r="I30" s="177"/>
      <c r="J30" s="177"/>
      <c r="K30" s="177"/>
      <c r="L30" s="177"/>
      <c r="M30" s="177"/>
      <c r="N30" s="177"/>
      <c r="O30" s="69"/>
      <c r="P30" s="64"/>
      <c r="Q30" s="64"/>
      <c r="R30" s="64"/>
      <c r="S30" s="64"/>
      <c r="T30" s="64"/>
      <c r="U30" s="64"/>
      <c r="V30" s="64"/>
      <c r="W30" s="64"/>
      <c r="X30" s="64"/>
      <c r="Y30" s="64"/>
    </row>
    <row r="31" spans="2:25" ht="13.15" customHeight="1">
      <c r="B31" s="73"/>
      <c r="C31" s="76"/>
      <c r="D31" s="76"/>
      <c r="E31" s="76"/>
      <c r="F31" s="76"/>
      <c r="G31" s="76"/>
      <c r="H31" s="76"/>
      <c r="I31" s="76"/>
      <c r="J31" s="76"/>
      <c r="K31" s="76"/>
      <c r="L31" s="76"/>
      <c r="M31" s="76"/>
      <c r="N31" s="76"/>
      <c r="O31" s="69"/>
      <c r="P31" s="64"/>
      <c r="Q31" s="64"/>
      <c r="R31" s="64"/>
      <c r="S31" s="64"/>
      <c r="T31" s="64"/>
      <c r="U31" s="64"/>
      <c r="V31" s="64"/>
      <c r="W31" s="64"/>
      <c r="X31" s="64"/>
      <c r="Y31" s="64"/>
    </row>
    <row r="32" spans="2:25" ht="13.15" customHeight="1">
      <c r="B32" s="73"/>
      <c r="C32" s="79" t="s">
        <v>207</v>
      </c>
      <c r="D32" s="82"/>
      <c r="E32" s="79" t="s">
        <v>25</v>
      </c>
      <c r="F32" s="83" t="s">
        <v>208</v>
      </c>
      <c r="G32" s="83" t="s">
        <v>209</v>
      </c>
      <c r="H32" s="83" t="s">
        <v>210</v>
      </c>
      <c r="I32" s="83" t="s">
        <v>211</v>
      </c>
      <c r="J32" s="83"/>
      <c r="K32" s="76"/>
      <c r="L32" s="76"/>
      <c r="M32" s="76"/>
      <c r="N32" s="76"/>
      <c r="O32" s="69"/>
      <c r="P32" s="64"/>
      <c r="Q32" s="64"/>
      <c r="R32" s="64"/>
      <c r="S32" s="64"/>
      <c r="T32" s="64"/>
      <c r="U32" s="64"/>
      <c r="V32" s="64"/>
      <c r="W32" s="64"/>
      <c r="X32" s="64"/>
      <c r="Y32" s="64"/>
    </row>
    <row r="33" spans="2:25" ht="13.15" customHeight="1">
      <c r="B33" s="73"/>
      <c r="C33" s="76"/>
      <c r="D33" s="76"/>
      <c r="E33" s="76"/>
      <c r="F33" s="76"/>
      <c r="G33" s="76"/>
      <c r="H33" s="76"/>
      <c r="I33" s="76"/>
      <c r="J33" s="76"/>
      <c r="K33" s="76"/>
      <c r="L33" s="76"/>
      <c r="M33" s="76"/>
      <c r="N33" s="76"/>
      <c r="O33" s="69"/>
      <c r="P33" s="64"/>
      <c r="Q33" s="64"/>
      <c r="R33" s="64"/>
      <c r="S33" s="64"/>
      <c r="T33" s="64"/>
      <c r="U33" s="64"/>
      <c r="V33" s="64"/>
      <c r="W33" s="64"/>
      <c r="X33" s="64"/>
      <c r="Y33" s="64"/>
    </row>
    <row r="34" spans="2:25" ht="13.15" customHeight="1">
      <c r="B34" s="73"/>
      <c r="C34" s="79" t="s">
        <v>104</v>
      </c>
      <c r="D34" s="76"/>
      <c r="E34" s="76"/>
      <c r="F34" s="76"/>
      <c r="G34" s="76"/>
      <c r="H34" s="76"/>
      <c r="I34" s="76"/>
      <c r="J34" s="76"/>
      <c r="K34" s="76"/>
      <c r="L34" s="76"/>
      <c r="M34" s="76"/>
      <c r="N34" s="76"/>
      <c r="O34" s="69"/>
      <c r="P34" s="64"/>
      <c r="Q34" s="64"/>
      <c r="R34" s="64"/>
      <c r="S34" s="64"/>
      <c r="T34" s="64"/>
      <c r="U34" s="64"/>
      <c r="V34" s="64"/>
      <c r="W34" s="64"/>
      <c r="X34" s="64"/>
      <c r="Y34" s="64"/>
    </row>
    <row r="35" spans="2:25" ht="13.15" customHeight="1">
      <c r="B35" s="73"/>
      <c r="C35" s="76"/>
      <c r="D35" s="76"/>
      <c r="E35" s="76"/>
      <c r="F35" s="76"/>
      <c r="G35" s="76"/>
      <c r="H35" s="76"/>
      <c r="I35" s="76"/>
      <c r="J35" s="76"/>
      <c r="K35" s="76"/>
      <c r="L35" s="76"/>
      <c r="M35" s="76"/>
      <c r="N35" s="76"/>
      <c r="O35" s="69"/>
      <c r="P35" s="64"/>
      <c r="Q35" s="64"/>
      <c r="R35" s="64"/>
      <c r="S35" s="64"/>
      <c r="T35" s="64"/>
      <c r="U35" s="64"/>
      <c r="V35" s="64"/>
      <c r="W35" s="64"/>
      <c r="X35" s="64"/>
      <c r="Y35" s="64"/>
    </row>
    <row r="36" spans="2:25" ht="13.15" customHeight="1">
      <c r="B36" s="73"/>
      <c r="C36" s="79" t="s">
        <v>51</v>
      </c>
      <c r="D36" s="76"/>
      <c r="E36" s="76"/>
      <c r="F36" s="76"/>
      <c r="G36" s="76"/>
      <c r="H36" s="76"/>
      <c r="I36" s="76"/>
      <c r="J36" s="76"/>
      <c r="K36" s="76"/>
      <c r="L36" s="76"/>
      <c r="M36" s="76"/>
      <c r="N36" s="76"/>
      <c r="O36" s="69"/>
      <c r="P36" s="64"/>
      <c r="Q36" s="64"/>
      <c r="R36" s="64"/>
      <c r="S36" s="64"/>
      <c r="T36" s="64"/>
      <c r="U36" s="64"/>
      <c r="V36" s="64"/>
      <c r="W36" s="64"/>
      <c r="X36" s="64"/>
      <c r="Y36" s="64"/>
    </row>
    <row r="37" spans="2:25" ht="13.15" customHeight="1">
      <c r="B37" s="73"/>
      <c r="C37" s="79"/>
      <c r="D37" s="76"/>
      <c r="E37" s="76"/>
      <c r="F37" s="76"/>
      <c r="G37" s="168" t="s">
        <v>52</v>
      </c>
      <c r="H37" s="169"/>
      <c r="I37" s="168" t="s">
        <v>53</v>
      </c>
      <c r="J37" s="169"/>
      <c r="K37" s="180" t="s">
        <v>59</v>
      </c>
      <c r="L37" s="180"/>
      <c r="M37" s="180"/>
      <c r="N37" s="84"/>
      <c r="O37" s="69"/>
      <c r="P37" s="64"/>
      <c r="Q37" s="64"/>
      <c r="R37" s="64"/>
      <c r="S37" s="64"/>
      <c r="T37" s="64"/>
      <c r="U37" s="64"/>
      <c r="V37" s="64"/>
      <c r="W37" s="64"/>
      <c r="X37" s="64"/>
      <c r="Y37" s="64"/>
    </row>
    <row r="38" spans="2:25" ht="12.75" customHeight="1">
      <c r="B38" s="73"/>
      <c r="C38" s="79"/>
      <c r="D38" s="76"/>
      <c r="E38" s="76"/>
      <c r="F38" s="76"/>
      <c r="G38" s="169"/>
      <c r="H38" s="169"/>
      <c r="I38" s="169"/>
      <c r="J38" s="169"/>
      <c r="K38" s="168" t="s">
        <v>94</v>
      </c>
      <c r="L38" s="169"/>
      <c r="M38" s="169"/>
      <c r="N38" s="84" t="s">
        <v>96</v>
      </c>
      <c r="O38" s="69"/>
      <c r="P38" s="64"/>
      <c r="Q38" s="64"/>
      <c r="R38" s="64"/>
      <c r="S38" s="64"/>
      <c r="T38" s="64"/>
      <c r="U38" s="64"/>
      <c r="V38" s="64"/>
      <c r="W38" s="64"/>
      <c r="X38" s="64"/>
      <c r="Y38" s="64"/>
    </row>
    <row r="39" spans="2:25" ht="12" customHeight="1">
      <c r="B39" s="73"/>
      <c r="C39" s="79"/>
      <c r="D39" s="76"/>
      <c r="E39" s="76"/>
      <c r="F39" s="76"/>
      <c r="G39" s="170"/>
      <c r="H39" s="170"/>
      <c r="I39" s="170"/>
      <c r="J39" s="170"/>
      <c r="K39" s="85" t="s">
        <v>95</v>
      </c>
      <c r="L39" s="86"/>
      <c r="M39" s="86"/>
      <c r="N39" s="85" t="s">
        <v>97</v>
      </c>
      <c r="O39" s="69"/>
      <c r="P39" s="64"/>
      <c r="Q39" s="64"/>
      <c r="R39" s="64"/>
      <c r="S39" s="64"/>
      <c r="T39" s="64"/>
      <c r="U39" s="64"/>
      <c r="V39" s="64"/>
      <c r="W39" s="64"/>
      <c r="X39" s="64"/>
      <c r="Y39" s="64"/>
    </row>
    <row r="40" spans="2:25" ht="12.75" customHeight="1">
      <c r="B40" s="73"/>
      <c r="C40" s="149" t="s">
        <v>224</v>
      </c>
      <c r="D40" s="141" t="s">
        <v>225</v>
      </c>
      <c r="E40" s="164" t="s">
        <v>226</v>
      </c>
      <c r="F40" s="164"/>
      <c r="G40" s="162"/>
      <c r="H40" s="163"/>
      <c r="I40" s="167"/>
      <c r="J40" s="163"/>
      <c r="K40" s="167"/>
      <c r="L40" s="171"/>
      <c r="M40" s="172"/>
      <c r="N40" s="88" t="s">
        <v>245</v>
      </c>
      <c r="O40" s="69"/>
      <c r="P40" s="64"/>
      <c r="Q40" s="64"/>
      <c r="R40" s="64"/>
      <c r="S40" s="64"/>
      <c r="T40" s="64"/>
      <c r="U40" s="64"/>
      <c r="V40" s="64"/>
      <c r="W40" s="64"/>
      <c r="X40" s="64"/>
      <c r="Y40" s="64"/>
    </row>
    <row r="41" spans="2:25">
      <c r="B41" s="73"/>
      <c r="C41" s="149" t="s">
        <v>227</v>
      </c>
      <c r="D41" s="141" t="s">
        <v>228</v>
      </c>
      <c r="E41" s="164" t="s">
        <v>229</v>
      </c>
      <c r="F41" s="164"/>
      <c r="G41" s="162"/>
      <c r="H41" s="163"/>
      <c r="I41" s="167"/>
      <c r="J41" s="163"/>
      <c r="K41" s="167"/>
      <c r="L41" s="171"/>
      <c r="M41" s="172"/>
      <c r="N41" s="88" t="s">
        <v>245</v>
      </c>
      <c r="O41" s="69"/>
      <c r="P41" s="64"/>
      <c r="Q41" s="64"/>
      <c r="R41" s="64"/>
      <c r="S41" s="64"/>
      <c r="T41" s="64"/>
      <c r="U41" s="64"/>
      <c r="V41" s="64"/>
      <c r="W41" s="64"/>
      <c r="X41" s="64"/>
      <c r="Y41" s="64"/>
    </row>
    <row r="42" spans="2:25">
      <c r="B42" s="73"/>
      <c r="C42" s="149" t="s">
        <v>230</v>
      </c>
      <c r="D42" s="141" t="s">
        <v>231</v>
      </c>
      <c r="E42" s="164" t="s">
        <v>232</v>
      </c>
      <c r="F42" s="164"/>
      <c r="G42" s="162"/>
      <c r="H42" s="163"/>
      <c r="I42" s="167"/>
      <c r="J42" s="163"/>
      <c r="K42" s="167"/>
      <c r="L42" s="171"/>
      <c r="M42" s="172"/>
      <c r="N42" s="88" t="s">
        <v>245</v>
      </c>
      <c r="O42" s="69"/>
      <c r="P42" s="64"/>
      <c r="Q42" s="64"/>
      <c r="R42" s="64"/>
      <c r="S42" s="64"/>
      <c r="T42" s="64"/>
      <c r="U42" s="64"/>
      <c r="V42" s="64"/>
      <c r="W42" s="64"/>
      <c r="X42" s="64"/>
      <c r="Y42" s="64"/>
    </row>
    <row r="43" spans="2:25">
      <c r="B43" s="73"/>
      <c r="C43" s="149" t="s">
        <v>233</v>
      </c>
      <c r="D43" s="141" t="s">
        <v>234</v>
      </c>
      <c r="E43" s="164" t="s">
        <v>235</v>
      </c>
      <c r="F43" s="164"/>
      <c r="G43" s="162"/>
      <c r="H43" s="163"/>
      <c r="I43" s="167"/>
      <c r="J43" s="163"/>
      <c r="K43" s="167"/>
      <c r="L43" s="171"/>
      <c r="M43" s="172"/>
      <c r="N43" s="88" t="s">
        <v>245</v>
      </c>
      <c r="O43" s="69"/>
      <c r="P43" s="64"/>
      <c r="Q43" s="64"/>
      <c r="R43" s="64"/>
      <c r="S43" s="64"/>
      <c r="T43" s="64"/>
      <c r="U43" s="64"/>
      <c r="V43" s="64"/>
      <c r="W43" s="64"/>
      <c r="X43" s="64"/>
      <c r="Y43" s="64"/>
    </row>
    <row r="44" spans="2:25">
      <c r="B44" s="73"/>
      <c r="C44" s="149" t="s">
        <v>236</v>
      </c>
      <c r="D44" s="141" t="s">
        <v>237</v>
      </c>
      <c r="E44" s="164" t="s">
        <v>238</v>
      </c>
      <c r="F44" s="164"/>
      <c r="G44" s="162"/>
      <c r="H44" s="163"/>
      <c r="I44" s="167"/>
      <c r="J44" s="163"/>
      <c r="K44" s="167"/>
      <c r="L44" s="171"/>
      <c r="M44" s="172"/>
      <c r="N44" s="88" t="s">
        <v>245</v>
      </c>
      <c r="O44" s="69"/>
      <c r="P44" s="64"/>
      <c r="Q44" s="64"/>
      <c r="R44" s="64"/>
      <c r="S44" s="64"/>
      <c r="T44" s="64"/>
      <c r="U44" s="64"/>
      <c r="V44" s="64"/>
      <c r="W44" s="64"/>
      <c r="X44" s="64"/>
      <c r="Y44" s="64"/>
    </row>
    <row r="45" spans="2:25">
      <c r="B45" s="73"/>
      <c r="C45" s="149" t="s">
        <v>239</v>
      </c>
      <c r="D45" s="141" t="s">
        <v>240</v>
      </c>
      <c r="E45" s="174" t="s">
        <v>241</v>
      </c>
      <c r="F45" s="175"/>
      <c r="G45" s="179"/>
      <c r="H45" s="163"/>
      <c r="I45" s="167"/>
      <c r="J45" s="163"/>
      <c r="K45" s="167"/>
      <c r="L45" s="171"/>
      <c r="M45" s="172"/>
      <c r="N45" s="88" t="s">
        <v>245</v>
      </c>
      <c r="O45" s="69"/>
      <c r="P45" s="64"/>
      <c r="Q45" s="64"/>
      <c r="R45" s="64"/>
      <c r="S45" s="64"/>
      <c r="T45" s="64"/>
      <c r="U45" s="64"/>
      <c r="V45" s="64"/>
      <c r="W45" s="64"/>
      <c r="X45" s="64"/>
      <c r="Y45" s="64"/>
    </row>
    <row r="46" spans="2:25">
      <c r="B46" s="73"/>
      <c r="C46" s="149" t="s">
        <v>242</v>
      </c>
      <c r="D46" s="141" t="s">
        <v>243</v>
      </c>
      <c r="E46" s="174" t="s">
        <v>244</v>
      </c>
      <c r="F46" s="175"/>
      <c r="G46" s="162"/>
      <c r="H46" s="163"/>
      <c r="I46" s="167"/>
      <c r="J46" s="163"/>
      <c r="K46" s="167"/>
      <c r="L46" s="171"/>
      <c r="M46" s="172"/>
      <c r="N46" s="88" t="s">
        <v>245</v>
      </c>
      <c r="O46" s="69"/>
      <c r="P46" s="64"/>
      <c r="Q46" s="64"/>
      <c r="R46" s="64"/>
      <c r="S46" s="64"/>
      <c r="T46" s="64"/>
      <c r="U46" s="64"/>
      <c r="V46" s="64"/>
      <c r="W46" s="64"/>
      <c r="X46" s="64"/>
      <c r="Y46" s="64"/>
    </row>
    <row r="47" spans="2:25">
      <c r="B47" s="73"/>
      <c r="C47" s="141"/>
      <c r="D47" s="141"/>
      <c r="E47" s="165"/>
      <c r="F47" s="166"/>
      <c r="G47" s="162"/>
      <c r="H47" s="163"/>
      <c r="I47" s="167"/>
      <c r="J47" s="163"/>
      <c r="K47" s="167"/>
      <c r="L47" s="171"/>
      <c r="M47" s="172"/>
      <c r="N47" s="88"/>
      <c r="O47" s="69"/>
      <c r="P47" s="64"/>
      <c r="Q47" s="64"/>
      <c r="R47" s="64"/>
      <c r="S47" s="64"/>
      <c r="T47" s="64"/>
      <c r="U47" s="64"/>
      <c r="V47" s="64"/>
      <c r="W47" s="64"/>
      <c r="X47" s="64"/>
      <c r="Y47" s="64"/>
    </row>
    <row r="48" spans="2:25">
      <c r="B48" s="73"/>
      <c r="C48" s="141"/>
      <c r="D48" s="141"/>
      <c r="E48" s="165"/>
      <c r="F48" s="166"/>
      <c r="G48" s="162"/>
      <c r="H48" s="163"/>
      <c r="I48" s="167"/>
      <c r="J48" s="163"/>
      <c r="K48" s="167"/>
      <c r="L48" s="171"/>
      <c r="M48" s="172"/>
      <c r="N48" s="88"/>
      <c r="O48" s="69"/>
      <c r="P48" s="64"/>
      <c r="Q48" s="64"/>
      <c r="R48" s="64"/>
      <c r="S48" s="64"/>
      <c r="T48" s="64"/>
      <c r="U48" s="64"/>
      <c r="V48" s="64"/>
      <c r="W48" s="64"/>
      <c r="X48" s="64"/>
      <c r="Y48" s="64"/>
    </row>
    <row r="49" spans="2:25">
      <c r="B49" s="73"/>
      <c r="C49" s="130"/>
      <c r="D49" s="141"/>
      <c r="E49" s="165"/>
      <c r="F49" s="166"/>
      <c r="G49" s="162"/>
      <c r="H49" s="163"/>
      <c r="I49" s="167"/>
      <c r="J49" s="163"/>
      <c r="K49" s="167"/>
      <c r="L49" s="171"/>
      <c r="M49" s="172"/>
      <c r="N49" s="88"/>
      <c r="O49" s="69"/>
      <c r="P49" s="64"/>
      <c r="Q49" s="64"/>
      <c r="R49" s="64"/>
      <c r="S49" s="64"/>
      <c r="T49" s="64"/>
      <c r="U49" s="64"/>
      <c r="V49" s="64"/>
      <c r="W49" s="64"/>
      <c r="X49" s="64"/>
      <c r="Y49" s="64"/>
    </row>
    <row r="50" spans="2:25">
      <c r="B50" s="73"/>
      <c r="C50" s="130"/>
      <c r="D50" s="141"/>
      <c r="E50" s="165"/>
      <c r="F50" s="166"/>
      <c r="G50" s="179"/>
      <c r="H50" s="163"/>
      <c r="I50" s="167"/>
      <c r="J50" s="163"/>
      <c r="K50" s="167"/>
      <c r="L50" s="171"/>
      <c r="M50" s="172"/>
      <c r="N50" s="88"/>
      <c r="O50" s="69"/>
      <c r="P50" s="64"/>
      <c r="Q50" s="64"/>
      <c r="R50" s="64"/>
      <c r="S50" s="64"/>
      <c r="T50" s="64"/>
      <c r="U50" s="64"/>
      <c r="V50" s="64"/>
      <c r="W50" s="64"/>
      <c r="X50" s="64"/>
      <c r="Y50" s="64"/>
    </row>
    <row r="51" spans="2:25" ht="13.5" thickBot="1">
      <c r="B51" s="87"/>
      <c r="C51" s="39"/>
      <c r="D51" s="39"/>
      <c r="E51" s="39"/>
      <c r="F51" s="39"/>
      <c r="G51" s="39"/>
      <c r="H51" s="39"/>
      <c r="I51" s="39"/>
      <c r="J51" s="39"/>
      <c r="K51" s="39"/>
      <c r="L51" s="39"/>
      <c r="M51" s="39"/>
      <c r="N51" s="39"/>
      <c r="O51" s="70"/>
      <c r="P51" s="64"/>
      <c r="Q51" s="64"/>
      <c r="R51" s="64"/>
      <c r="S51" s="64"/>
      <c r="T51" s="64"/>
      <c r="U51" s="64"/>
      <c r="V51" s="64"/>
      <c r="W51" s="64"/>
      <c r="X51" s="64"/>
      <c r="Y51" s="64"/>
    </row>
    <row r="52" spans="2:25">
      <c r="B52" s="64"/>
      <c r="C52" s="42"/>
      <c r="D52" s="42"/>
      <c r="E52" s="42"/>
      <c r="F52" s="42"/>
      <c r="G52" s="42"/>
      <c r="H52" s="42"/>
      <c r="I52" s="42"/>
      <c r="J52" s="42"/>
      <c r="K52" s="42"/>
      <c r="L52" s="42"/>
      <c r="M52" s="42"/>
      <c r="N52" s="42"/>
      <c r="O52" s="64"/>
      <c r="P52" s="64"/>
      <c r="Q52" s="64"/>
      <c r="R52" s="64"/>
      <c r="S52" s="64"/>
      <c r="T52" s="64"/>
      <c r="U52" s="64"/>
      <c r="V52" s="64"/>
      <c r="W52" s="64"/>
      <c r="X52" s="64"/>
      <c r="Y52" s="64"/>
    </row>
    <row r="53" spans="2:25">
      <c r="B53" s="64"/>
      <c r="C53" s="42"/>
      <c r="D53" s="42"/>
      <c r="E53" s="42"/>
      <c r="F53" s="42"/>
      <c r="G53" s="42"/>
      <c r="H53" s="42"/>
      <c r="I53" s="42"/>
      <c r="J53" s="42"/>
      <c r="K53" s="42"/>
      <c r="L53" s="42"/>
      <c r="M53" s="42"/>
      <c r="N53" s="42"/>
      <c r="O53" s="64"/>
      <c r="P53" s="64"/>
      <c r="Q53" s="64"/>
      <c r="R53" s="64"/>
      <c r="S53" s="64"/>
      <c r="T53" s="64"/>
      <c r="U53" s="64"/>
      <c r="V53" s="64"/>
      <c r="W53" s="64"/>
      <c r="X53" s="64"/>
      <c r="Y53" s="64"/>
    </row>
    <row r="54" spans="2:25">
      <c r="B54" s="64"/>
      <c r="C54" s="42"/>
      <c r="D54" s="42"/>
      <c r="E54" s="42"/>
      <c r="F54" s="42"/>
      <c r="G54" s="42"/>
      <c r="H54" s="42"/>
      <c r="I54" s="42"/>
      <c r="J54" s="42"/>
      <c r="K54" s="42"/>
      <c r="L54" s="42"/>
      <c r="M54" s="42"/>
      <c r="N54" s="42"/>
      <c r="O54" s="64"/>
      <c r="P54" s="64"/>
      <c r="Q54" s="64"/>
      <c r="R54" s="64"/>
      <c r="S54" s="64"/>
      <c r="T54" s="64"/>
      <c r="U54" s="64"/>
      <c r="V54" s="64"/>
      <c r="W54" s="64"/>
      <c r="X54" s="64"/>
      <c r="Y54" s="64"/>
    </row>
    <row r="55" spans="2:25">
      <c r="B55" s="64"/>
      <c r="C55" s="42"/>
      <c r="D55" s="42"/>
      <c r="E55" s="42"/>
      <c r="F55" s="42"/>
      <c r="G55" s="42"/>
      <c r="H55" s="42"/>
      <c r="I55" s="42"/>
      <c r="J55" s="42"/>
      <c r="K55" s="42"/>
      <c r="L55" s="42"/>
      <c r="M55" s="42"/>
      <c r="N55" s="42"/>
      <c r="O55" s="64"/>
      <c r="P55" s="64"/>
      <c r="Q55" s="64"/>
      <c r="R55" s="64"/>
      <c r="S55" s="64"/>
      <c r="T55" s="64"/>
      <c r="U55" s="64"/>
      <c r="V55" s="64"/>
      <c r="W55" s="64"/>
      <c r="X55" s="64"/>
      <c r="Y55" s="64"/>
    </row>
    <row r="56" spans="2:25">
      <c r="B56" s="64"/>
      <c r="C56" s="42"/>
      <c r="D56" s="42"/>
      <c r="E56" s="42"/>
      <c r="F56" s="42"/>
      <c r="G56" s="42"/>
      <c r="H56" s="42"/>
      <c r="I56" s="42"/>
      <c r="J56" s="42"/>
      <c r="K56" s="42"/>
      <c r="L56" s="42"/>
      <c r="M56" s="42"/>
      <c r="N56" s="42"/>
      <c r="O56" s="64"/>
      <c r="P56" s="64"/>
      <c r="Q56" s="64"/>
      <c r="R56" s="64"/>
      <c r="S56" s="64"/>
      <c r="T56" s="64"/>
      <c r="U56" s="64"/>
      <c r="V56" s="64"/>
      <c r="W56" s="64"/>
      <c r="X56" s="64"/>
      <c r="Y56" s="64"/>
    </row>
    <row r="57" spans="2:25">
      <c r="B57" s="64"/>
      <c r="C57" s="42"/>
      <c r="D57" s="42"/>
      <c r="E57" s="42"/>
      <c r="F57" s="42"/>
      <c r="G57" s="42"/>
      <c r="H57" s="42"/>
      <c r="I57" s="42"/>
      <c r="J57" s="42"/>
      <c r="K57" s="42"/>
      <c r="L57" s="42"/>
      <c r="M57" s="42"/>
      <c r="N57" s="42"/>
      <c r="O57" s="64"/>
      <c r="P57" s="64"/>
      <c r="Q57" s="64"/>
      <c r="R57" s="64"/>
      <c r="S57" s="64"/>
      <c r="T57" s="64"/>
      <c r="U57" s="64"/>
      <c r="V57" s="64"/>
      <c r="W57" s="64"/>
      <c r="X57" s="64"/>
      <c r="Y57" s="64"/>
    </row>
    <row r="58" spans="2:25">
      <c r="B58" s="64"/>
      <c r="C58" s="42"/>
      <c r="D58" s="42"/>
      <c r="E58" s="42"/>
      <c r="F58" s="42"/>
      <c r="G58" s="42"/>
      <c r="H58" s="42"/>
      <c r="I58" s="42"/>
      <c r="J58" s="42"/>
      <c r="K58" s="42"/>
      <c r="L58" s="42"/>
      <c r="M58" s="42"/>
      <c r="N58" s="42"/>
      <c r="O58" s="64"/>
      <c r="P58" s="64"/>
      <c r="Q58" s="64"/>
      <c r="R58" s="64"/>
      <c r="S58" s="64"/>
      <c r="T58" s="64"/>
      <c r="U58" s="64"/>
      <c r="V58" s="64"/>
      <c r="W58" s="64"/>
      <c r="X58" s="64"/>
      <c r="Y58" s="64"/>
    </row>
    <row r="59" spans="2:25">
      <c r="B59" s="64"/>
      <c r="C59" s="42"/>
      <c r="D59" s="42"/>
      <c r="E59" s="42"/>
      <c r="F59" s="42"/>
      <c r="G59" s="42"/>
      <c r="H59" s="42"/>
      <c r="I59" s="42"/>
      <c r="J59" s="42"/>
      <c r="K59" s="42"/>
      <c r="L59" s="42"/>
      <c r="M59" s="42"/>
      <c r="N59" s="42"/>
      <c r="O59" s="64"/>
      <c r="P59" s="64"/>
      <c r="Q59" s="64"/>
      <c r="R59" s="64"/>
      <c r="S59" s="64"/>
      <c r="T59" s="64"/>
      <c r="U59" s="64"/>
      <c r="V59" s="64"/>
      <c r="W59" s="64"/>
      <c r="X59" s="64"/>
      <c r="Y59" s="64"/>
    </row>
    <row r="60" spans="2:25">
      <c r="B60" s="64"/>
      <c r="C60" s="42"/>
      <c r="D60" s="42"/>
      <c r="E60" s="42"/>
      <c r="F60" s="42"/>
      <c r="G60" s="42"/>
      <c r="H60" s="42"/>
      <c r="I60" s="42"/>
      <c r="J60" s="42"/>
      <c r="K60" s="42"/>
      <c r="L60" s="42"/>
      <c r="M60" s="42"/>
      <c r="N60" s="42"/>
      <c r="O60" s="64"/>
      <c r="P60" s="64"/>
      <c r="Q60" s="64"/>
      <c r="R60" s="64"/>
      <c r="S60" s="64"/>
      <c r="T60" s="64"/>
      <c r="U60" s="64"/>
      <c r="V60" s="64"/>
      <c r="W60" s="64"/>
      <c r="X60" s="64"/>
      <c r="Y60" s="64"/>
    </row>
    <row r="61" spans="2:25">
      <c r="B61" s="64"/>
      <c r="C61" s="42"/>
      <c r="D61" s="42"/>
      <c r="E61" s="42"/>
      <c r="F61" s="42"/>
      <c r="G61" s="42"/>
      <c r="H61" s="42"/>
      <c r="I61" s="42"/>
      <c r="J61" s="42"/>
      <c r="K61" s="42"/>
      <c r="L61" s="42"/>
      <c r="M61" s="42"/>
      <c r="N61" s="42"/>
      <c r="O61" s="64"/>
      <c r="P61" s="64"/>
      <c r="Q61" s="64"/>
      <c r="R61" s="64"/>
      <c r="S61" s="64"/>
      <c r="T61" s="64"/>
      <c r="U61" s="64"/>
      <c r="V61" s="64"/>
      <c r="W61" s="64"/>
      <c r="X61" s="64"/>
      <c r="Y61" s="64"/>
    </row>
    <row r="62" spans="2:25">
      <c r="B62" s="64"/>
      <c r="C62" s="42"/>
      <c r="D62" s="42"/>
      <c r="E62" s="42"/>
      <c r="F62" s="42"/>
      <c r="G62" s="42"/>
      <c r="H62" s="42"/>
      <c r="I62" s="42"/>
      <c r="J62" s="42"/>
      <c r="K62" s="42"/>
      <c r="L62" s="42"/>
      <c r="M62" s="42"/>
      <c r="N62" s="42"/>
      <c r="O62" s="64"/>
      <c r="P62" s="64"/>
      <c r="Q62" s="64"/>
      <c r="R62" s="64"/>
      <c r="S62" s="64"/>
      <c r="T62" s="64"/>
      <c r="U62" s="64"/>
      <c r="V62" s="64"/>
      <c r="W62" s="64"/>
      <c r="X62" s="64"/>
      <c r="Y62" s="64"/>
    </row>
    <row r="63" spans="2:25">
      <c r="B63" s="64"/>
      <c r="C63" s="42"/>
      <c r="D63" s="42"/>
      <c r="E63" s="42"/>
      <c r="F63" s="42"/>
      <c r="G63" s="42"/>
      <c r="H63" s="42"/>
      <c r="I63" s="42"/>
      <c r="J63" s="42"/>
      <c r="K63" s="42"/>
      <c r="L63" s="42"/>
      <c r="M63" s="42"/>
      <c r="N63" s="42"/>
      <c r="O63" s="64"/>
      <c r="P63" s="64"/>
      <c r="Q63" s="64"/>
      <c r="R63" s="64"/>
      <c r="S63" s="64"/>
      <c r="T63" s="64"/>
      <c r="U63" s="64"/>
      <c r="V63" s="64"/>
      <c r="W63" s="64"/>
      <c r="X63" s="64"/>
      <c r="Y63" s="64"/>
    </row>
    <row r="64" spans="2:25">
      <c r="B64" s="64"/>
      <c r="C64" s="42"/>
      <c r="D64" s="42"/>
      <c r="E64" s="42"/>
      <c r="F64" s="42"/>
      <c r="G64" s="42"/>
      <c r="H64" s="42"/>
      <c r="I64" s="42"/>
      <c r="J64" s="42"/>
      <c r="K64" s="42"/>
      <c r="L64" s="42"/>
      <c r="M64" s="42"/>
      <c r="N64" s="42"/>
      <c r="O64" s="64"/>
      <c r="P64" s="64"/>
      <c r="Q64" s="64"/>
      <c r="R64" s="64"/>
      <c r="S64" s="64"/>
      <c r="T64" s="64"/>
      <c r="U64" s="64"/>
      <c r="V64" s="64"/>
      <c r="W64" s="64"/>
      <c r="X64" s="64"/>
      <c r="Y64" s="64"/>
    </row>
    <row r="65" spans="2:25">
      <c r="B65" s="64"/>
      <c r="C65" s="42"/>
      <c r="D65" s="42"/>
      <c r="E65" s="42"/>
      <c r="F65" s="42"/>
      <c r="G65" s="42"/>
      <c r="H65" s="42"/>
      <c r="I65" s="42"/>
      <c r="J65" s="42"/>
      <c r="K65" s="42"/>
      <c r="L65" s="42"/>
      <c r="M65" s="42"/>
      <c r="N65" s="42"/>
      <c r="O65" s="64"/>
      <c r="P65" s="64"/>
      <c r="Q65" s="64"/>
      <c r="R65" s="64"/>
      <c r="S65" s="64"/>
      <c r="T65" s="64"/>
      <c r="U65" s="64"/>
      <c r="V65" s="64"/>
      <c r="W65" s="64"/>
      <c r="X65" s="64"/>
      <c r="Y65" s="64"/>
    </row>
    <row r="66" spans="2:25">
      <c r="B66" s="64"/>
      <c r="C66" s="42"/>
      <c r="D66" s="42"/>
      <c r="E66" s="42"/>
      <c r="F66" s="42"/>
      <c r="G66" s="42"/>
      <c r="H66" s="42"/>
      <c r="I66" s="42"/>
      <c r="J66" s="42"/>
      <c r="K66" s="42"/>
      <c r="L66" s="42"/>
      <c r="M66" s="42"/>
      <c r="N66" s="42"/>
      <c r="O66" s="64"/>
      <c r="P66" s="64"/>
      <c r="Q66" s="64"/>
      <c r="R66" s="64"/>
      <c r="S66" s="64"/>
      <c r="T66" s="64"/>
      <c r="U66" s="64"/>
      <c r="V66" s="64"/>
      <c r="W66" s="64"/>
      <c r="X66" s="64"/>
      <c r="Y66" s="64"/>
    </row>
    <row r="67" spans="2:25">
      <c r="B67" s="64"/>
      <c r="C67" s="42"/>
      <c r="D67" s="42"/>
      <c r="E67" s="42"/>
      <c r="F67" s="42"/>
      <c r="G67" s="42"/>
      <c r="H67" s="42"/>
      <c r="I67" s="42"/>
      <c r="J67" s="42"/>
      <c r="K67" s="42"/>
      <c r="L67" s="42"/>
      <c r="M67" s="42"/>
      <c r="N67" s="42"/>
      <c r="O67" s="64"/>
      <c r="P67" s="64"/>
      <c r="Q67" s="64"/>
      <c r="R67" s="64"/>
      <c r="S67" s="64"/>
      <c r="T67" s="64"/>
      <c r="U67" s="64"/>
      <c r="V67" s="64"/>
      <c r="W67" s="64"/>
      <c r="X67" s="64"/>
      <c r="Y67" s="64"/>
    </row>
    <row r="68" spans="2:25">
      <c r="B68" s="64"/>
      <c r="C68" s="42"/>
      <c r="D68" s="42"/>
      <c r="E68" s="42"/>
      <c r="F68" s="42"/>
      <c r="G68" s="42"/>
      <c r="H68" s="42"/>
      <c r="I68" s="42"/>
      <c r="J68" s="42"/>
      <c r="K68" s="42"/>
      <c r="L68" s="42"/>
      <c r="M68" s="42"/>
      <c r="N68" s="42"/>
      <c r="O68" s="64"/>
      <c r="P68" s="64"/>
      <c r="Q68" s="64"/>
      <c r="R68" s="64"/>
      <c r="S68" s="64"/>
      <c r="T68" s="64"/>
      <c r="U68" s="64"/>
      <c r="V68" s="64"/>
      <c r="W68" s="64"/>
      <c r="X68" s="64"/>
      <c r="Y68" s="64"/>
    </row>
    <row r="69" spans="2:25">
      <c r="B69" s="64"/>
      <c r="C69" s="42"/>
      <c r="D69" s="42"/>
      <c r="E69" s="42"/>
      <c r="F69" s="42"/>
      <c r="G69" s="42"/>
      <c r="H69" s="42"/>
      <c r="I69" s="42"/>
      <c r="J69" s="42"/>
      <c r="K69" s="42"/>
      <c r="L69" s="42"/>
      <c r="M69" s="42"/>
      <c r="N69" s="42"/>
      <c r="O69" s="64"/>
    </row>
    <row r="70" spans="2:25">
      <c r="B70" s="64"/>
      <c r="C70" s="42"/>
      <c r="D70" s="42"/>
      <c r="E70" s="42"/>
      <c r="F70" s="42"/>
      <c r="G70" s="42"/>
      <c r="H70" s="42"/>
      <c r="I70" s="42"/>
      <c r="J70" s="42"/>
      <c r="K70" s="42"/>
      <c r="L70" s="42"/>
      <c r="M70" s="42"/>
      <c r="N70" s="42"/>
      <c r="O70" s="64"/>
    </row>
    <row r="71" spans="2:25">
      <c r="B71" s="64"/>
      <c r="C71" s="42"/>
      <c r="D71" s="42"/>
      <c r="E71" s="42"/>
      <c r="F71" s="42"/>
      <c r="G71" s="42"/>
      <c r="H71" s="42"/>
      <c r="I71" s="42"/>
      <c r="J71" s="42"/>
      <c r="K71" s="42"/>
      <c r="L71" s="42"/>
      <c r="M71" s="42"/>
      <c r="N71" s="42"/>
      <c r="O71" s="64"/>
    </row>
    <row r="72" spans="2:25">
      <c r="B72" s="64"/>
      <c r="C72" s="42"/>
      <c r="D72" s="42"/>
      <c r="E72" s="42"/>
      <c r="F72" s="42"/>
      <c r="G72" s="42"/>
      <c r="H72" s="42"/>
      <c r="I72" s="42"/>
      <c r="J72" s="42"/>
      <c r="K72" s="42"/>
      <c r="L72" s="42"/>
      <c r="M72" s="42"/>
      <c r="N72" s="42"/>
      <c r="O72" s="64"/>
    </row>
    <row r="73" spans="2:25">
      <c r="B73" s="64"/>
      <c r="C73" s="42"/>
      <c r="D73" s="42"/>
      <c r="E73" s="42"/>
      <c r="F73" s="42"/>
      <c r="G73" s="42"/>
      <c r="H73" s="42"/>
      <c r="I73" s="42"/>
      <c r="J73" s="42"/>
      <c r="K73" s="42"/>
      <c r="L73" s="42"/>
      <c r="M73" s="42"/>
      <c r="N73" s="42"/>
      <c r="O73" s="64"/>
    </row>
    <row r="74" spans="2:25">
      <c r="B74" s="64"/>
      <c r="C74" s="42"/>
      <c r="D74" s="42"/>
      <c r="E74" s="42"/>
      <c r="F74" s="42"/>
      <c r="G74" s="42"/>
      <c r="H74" s="42"/>
      <c r="I74" s="42"/>
      <c r="J74" s="42"/>
      <c r="K74" s="42"/>
      <c r="L74" s="42"/>
      <c r="M74" s="42"/>
      <c r="N74" s="42"/>
      <c r="O74" s="64"/>
    </row>
    <row r="75" spans="2:25">
      <c r="B75" s="64"/>
      <c r="C75" s="42"/>
      <c r="D75" s="42"/>
      <c r="E75" s="42"/>
      <c r="F75" s="42"/>
      <c r="G75" s="42"/>
      <c r="H75" s="42"/>
      <c r="I75" s="42"/>
      <c r="J75" s="42"/>
      <c r="K75" s="42"/>
      <c r="L75" s="42"/>
      <c r="M75" s="42"/>
      <c r="N75" s="42"/>
      <c r="O75" s="64"/>
    </row>
    <row r="76" spans="2:25">
      <c r="B76" s="64"/>
      <c r="C76" s="42"/>
      <c r="D76" s="42"/>
      <c r="E76" s="42"/>
      <c r="F76" s="42"/>
      <c r="G76" s="42"/>
      <c r="H76" s="42"/>
      <c r="I76" s="42"/>
      <c r="J76" s="42"/>
      <c r="K76" s="42"/>
      <c r="L76" s="42"/>
      <c r="M76" s="42"/>
      <c r="N76" s="42"/>
      <c r="O76" s="64"/>
    </row>
    <row r="77" spans="2:25">
      <c r="B77" s="64"/>
      <c r="C77" s="42"/>
      <c r="D77" s="42"/>
      <c r="E77" s="42"/>
      <c r="F77" s="42"/>
      <c r="G77" s="42"/>
      <c r="H77" s="42"/>
      <c r="I77" s="42"/>
      <c r="J77" s="42"/>
      <c r="K77" s="42"/>
      <c r="L77" s="42"/>
      <c r="M77" s="42"/>
      <c r="N77" s="42"/>
      <c r="O77" s="64"/>
    </row>
    <row r="78" spans="2:25">
      <c r="B78" s="64"/>
      <c r="C78" s="42"/>
      <c r="D78" s="42"/>
      <c r="E78" s="42"/>
      <c r="F78" s="42"/>
      <c r="G78" s="42"/>
      <c r="H78" s="42"/>
      <c r="I78" s="42"/>
      <c r="J78" s="42"/>
      <c r="K78" s="42"/>
      <c r="L78" s="42"/>
      <c r="M78" s="42"/>
      <c r="N78" s="42"/>
      <c r="O78" s="64"/>
    </row>
    <row r="79" spans="2:25">
      <c r="B79" s="64"/>
      <c r="C79" s="42"/>
      <c r="D79" s="42"/>
      <c r="E79" s="42"/>
      <c r="F79" s="42"/>
      <c r="G79" s="42"/>
      <c r="H79" s="42"/>
      <c r="I79" s="42"/>
      <c r="J79" s="42"/>
      <c r="K79" s="42"/>
      <c r="L79" s="42"/>
      <c r="M79" s="42"/>
      <c r="N79" s="42"/>
      <c r="O79" s="64"/>
    </row>
    <row r="80" spans="2:25">
      <c r="B80" s="64"/>
      <c r="C80" s="42"/>
      <c r="D80" s="42"/>
      <c r="E80" s="42"/>
      <c r="F80" s="42"/>
      <c r="G80" s="42"/>
      <c r="H80" s="42"/>
      <c r="I80" s="42"/>
      <c r="J80" s="42"/>
      <c r="K80" s="42"/>
      <c r="L80" s="42"/>
      <c r="M80" s="42"/>
      <c r="N80" s="42"/>
      <c r="O80" s="64"/>
    </row>
    <row r="81" spans="2:15">
      <c r="B81" s="64"/>
      <c r="C81" s="42"/>
      <c r="D81" s="42"/>
      <c r="E81" s="42"/>
      <c r="F81" s="42"/>
      <c r="G81" s="42"/>
      <c r="H81" s="42"/>
      <c r="I81" s="42"/>
      <c r="J81" s="42"/>
      <c r="K81" s="42"/>
      <c r="L81" s="42"/>
      <c r="M81" s="42"/>
      <c r="N81" s="42"/>
      <c r="O81" s="64"/>
    </row>
    <row r="82" spans="2:15">
      <c r="B82" s="64"/>
      <c r="C82" s="42"/>
      <c r="D82" s="42"/>
      <c r="E82" s="42"/>
      <c r="F82" s="42"/>
      <c r="G82" s="42"/>
      <c r="H82" s="42"/>
      <c r="I82" s="42"/>
      <c r="J82" s="42"/>
      <c r="K82" s="42"/>
      <c r="L82" s="42"/>
      <c r="M82" s="42"/>
      <c r="N82" s="42"/>
      <c r="O82" s="64"/>
    </row>
    <row r="83" spans="2:15">
      <c r="B83" s="64"/>
      <c r="C83" s="42"/>
      <c r="D83" s="42"/>
      <c r="E83" s="42"/>
      <c r="F83" s="42"/>
      <c r="G83" s="42"/>
      <c r="H83" s="42"/>
      <c r="I83" s="42"/>
      <c r="J83" s="42"/>
      <c r="K83" s="42"/>
      <c r="L83" s="42"/>
      <c r="M83" s="42"/>
      <c r="N83" s="42"/>
      <c r="O83" s="64"/>
    </row>
    <row r="84" spans="2:15">
      <c r="B84" s="64"/>
      <c r="C84" s="42"/>
      <c r="D84" s="42"/>
      <c r="E84" s="42"/>
      <c r="F84" s="42"/>
      <c r="G84" s="42"/>
      <c r="H84" s="42"/>
      <c r="I84" s="42"/>
      <c r="J84" s="42"/>
      <c r="K84" s="42"/>
      <c r="L84" s="42"/>
      <c r="M84" s="42"/>
      <c r="N84" s="42"/>
      <c r="O84" s="64"/>
    </row>
    <row r="85" spans="2:15">
      <c r="B85" s="64"/>
      <c r="C85" s="42"/>
      <c r="D85" s="42"/>
      <c r="E85" s="42"/>
      <c r="F85" s="42"/>
      <c r="G85" s="42"/>
      <c r="H85" s="42"/>
      <c r="I85" s="42"/>
      <c r="J85" s="42"/>
      <c r="K85" s="42"/>
      <c r="L85" s="42"/>
      <c r="M85" s="42"/>
      <c r="N85" s="42"/>
      <c r="O85" s="64"/>
    </row>
    <row r="86" spans="2:15">
      <c r="B86" s="64"/>
      <c r="C86" s="42"/>
      <c r="D86" s="42"/>
      <c r="E86" s="42"/>
      <c r="F86" s="42"/>
      <c r="G86" s="42"/>
      <c r="H86" s="42"/>
      <c r="I86" s="42"/>
      <c r="J86" s="42"/>
      <c r="K86" s="42"/>
      <c r="L86" s="42"/>
      <c r="M86" s="42"/>
      <c r="N86" s="42"/>
      <c r="O86" s="64"/>
    </row>
    <row r="87" spans="2:15">
      <c r="B87" s="64"/>
      <c r="C87" s="42"/>
      <c r="D87" s="42"/>
      <c r="E87" s="42"/>
      <c r="F87" s="42"/>
      <c r="G87" s="42"/>
      <c r="H87" s="42"/>
      <c r="I87" s="42"/>
      <c r="J87" s="42"/>
      <c r="K87" s="42"/>
      <c r="L87" s="42"/>
      <c r="M87" s="42"/>
      <c r="N87" s="42"/>
      <c r="O87" s="64"/>
    </row>
    <row r="88" spans="2:15">
      <c r="B88" s="64"/>
      <c r="C88" s="42"/>
      <c r="D88" s="42"/>
      <c r="E88" s="42"/>
      <c r="F88" s="42"/>
      <c r="G88" s="42"/>
      <c r="H88" s="42"/>
      <c r="I88" s="42"/>
      <c r="J88" s="42"/>
      <c r="K88" s="42"/>
      <c r="L88" s="42"/>
      <c r="M88" s="42"/>
      <c r="N88" s="42"/>
      <c r="O88" s="64"/>
    </row>
    <row r="89" spans="2:15">
      <c r="B89" s="64"/>
      <c r="C89" s="42"/>
      <c r="D89" s="42"/>
      <c r="E89" s="42"/>
      <c r="F89" s="42"/>
      <c r="G89" s="42"/>
      <c r="H89" s="42"/>
      <c r="I89" s="42"/>
      <c r="J89" s="42"/>
      <c r="K89" s="42"/>
      <c r="L89" s="42"/>
      <c r="M89" s="42"/>
      <c r="N89" s="42"/>
      <c r="O89" s="64"/>
    </row>
    <row r="90" spans="2:15">
      <c r="B90" s="64"/>
      <c r="C90" s="42"/>
      <c r="D90" s="42"/>
      <c r="E90" s="42"/>
      <c r="F90" s="42"/>
      <c r="G90" s="42"/>
      <c r="H90" s="42"/>
      <c r="I90" s="42"/>
      <c r="J90" s="42"/>
      <c r="K90" s="42"/>
      <c r="L90" s="42"/>
      <c r="M90" s="42"/>
      <c r="N90" s="42"/>
      <c r="O90" s="64"/>
    </row>
    <row r="91" spans="2:15">
      <c r="B91" s="64"/>
      <c r="C91" s="42"/>
      <c r="D91" s="42"/>
      <c r="E91" s="42"/>
      <c r="F91" s="42"/>
      <c r="G91" s="42"/>
      <c r="H91" s="42"/>
      <c r="I91" s="42"/>
      <c r="J91" s="42"/>
      <c r="K91" s="42"/>
      <c r="L91" s="42"/>
      <c r="M91" s="42"/>
      <c r="N91" s="42"/>
      <c r="O91" s="64"/>
    </row>
    <row r="92" spans="2:15">
      <c r="B92" s="64"/>
      <c r="C92" s="42"/>
      <c r="D92" s="42"/>
      <c r="E92" s="42"/>
      <c r="F92" s="42"/>
      <c r="G92" s="42"/>
      <c r="H92" s="42"/>
      <c r="I92" s="42"/>
      <c r="J92" s="42"/>
      <c r="K92" s="42"/>
      <c r="L92" s="42"/>
      <c r="M92" s="42"/>
      <c r="N92" s="42"/>
      <c r="O92" s="64"/>
    </row>
    <row r="93" spans="2:15">
      <c r="B93" s="64"/>
      <c r="C93" s="42"/>
      <c r="D93" s="42"/>
      <c r="E93" s="42"/>
      <c r="F93" s="42"/>
      <c r="G93" s="42"/>
      <c r="H93" s="42"/>
      <c r="I93" s="42"/>
      <c r="J93" s="42"/>
      <c r="K93" s="42"/>
      <c r="L93" s="42"/>
      <c r="M93" s="42"/>
      <c r="N93" s="42"/>
      <c r="O93" s="64"/>
    </row>
    <row r="94" spans="2:15">
      <c r="B94" s="64"/>
      <c r="C94" s="42"/>
      <c r="D94" s="42"/>
      <c r="E94" s="42"/>
      <c r="F94" s="42"/>
      <c r="G94" s="42"/>
      <c r="H94" s="42"/>
      <c r="I94" s="42"/>
      <c r="J94" s="42"/>
      <c r="K94" s="42"/>
      <c r="L94" s="42"/>
      <c r="M94" s="42"/>
      <c r="N94" s="42"/>
      <c r="O94" s="64"/>
    </row>
    <row r="95" spans="2:15">
      <c r="B95" s="64"/>
      <c r="C95" s="42"/>
      <c r="D95" s="42"/>
      <c r="E95" s="42"/>
      <c r="F95" s="42"/>
      <c r="G95" s="42"/>
      <c r="H95" s="42"/>
      <c r="I95" s="42"/>
      <c r="J95" s="42"/>
      <c r="K95" s="42"/>
      <c r="L95" s="42"/>
      <c r="M95" s="42"/>
      <c r="N95" s="42"/>
      <c r="O95" s="64"/>
    </row>
    <row r="96" spans="2:15">
      <c r="B96" s="64"/>
      <c r="C96" s="42"/>
      <c r="D96" s="42"/>
      <c r="E96" s="42"/>
      <c r="F96" s="42"/>
      <c r="G96" s="42"/>
      <c r="H96" s="42"/>
      <c r="I96" s="42"/>
      <c r="J96" s="42"/>
      <c r="K96" s="42"/>
      <c r="L96" s="42"/>
      <c r="M96" s="42"/>
      <c r="N96" s="42"/>
      <c r="O96" s="64"/>
    </row>
    <row r="97" spans="2:15">
      <c r="B97" s="64"/>
      <c r="C97" s="42"/>
      <c r="D97" s="42"/>
      <c r="E97" s="42"/>
      <c r="F97" s="42"/>
      <c r="G97" s="42"/>
      <c r="H97" s="42"/>
      <c r="I97" s="42"/>
      <c r="J97" s="42"/>
      <c r="K97" s="42"/>
      <c r="L97" s="42"/>
      <c r="M97" s="42"/>
      <c r="N97" s="42"/>
      <c r="O97" s="64"/>
    </row>
    <row r="98" spans="2:15">
      <c r="B98" s="64"/>
      <c r="C98" s="42"/>
      <c r="D98" s="42"/>
      <c r="E98" s="42"/>
      <c r="F98" s="42"/>
      <c r="G98" s="42"/>
      <c r="H98" s="42"/>
      <c r="I98" s="42"/>
      <c r="J98" s="42"/>
      <c r="K98" s="42"/>
      <c r="L98" s="42"/>
      <c r="M98" s="42"/>
      <c r="N98" s="42"/>
      <c r="O98" s="64"/>
    </row>
    <row r="99" spans="2:15">
      <c r="B99" s="64"/>
      <c r="C99" s="42"/>
      <c r="D99" s="42"/>
      <c r="E99" s="42"/>
      <c r="F99" s="42"/>
      <c r="G99" s="42"/>
      <c r="H99" s="42"/>
      <c r="I99" s="42"/>
      <c r="J99" s="42"/>
      <c r="K99" s="42"/>
      <c r="L99" s="42"/>
      <c r="M99" s="42"/>
      <c r="N99" s="42"/>
      <c r="O99" s="64"/>
    </row>
    <row r="100" spans="2:15">
      <c r="B100" s="64"/>
      <c r="C100" s="42"/>
      <c r="D100" s="42"/>
      <c r="E100" s="42"/>
      <c r="F100" s="42"/>
      <c r="G100" s="42"/>
      <c r="H100" s="42"/>
      <c r="I100" s="42"/>
      <c r="J100" s="42"/>
      <c r="K100" s="42"/>
      <c r="L100" s="42"/>
      <c r="M100" s="42"/>
      <c r="N100" s="42"/>
      <c r="O100" s="64"/>
    </row>
    <row r="101" spans="2:15">
      <c r="B101" s="64"/>
      <c r="C101" s="42"/>
      <c r="D101" s="42"/>
      <c r="E101" s="42"/>
      <c r="F101" s="42"/>
      <c r="G101" s="42"/>
      <c r="H101" s="42"/>
      <c r="I101" s="42"/>
      <c r="J101" s="42"/>
      <c r="K101" s="42"/>
      <c r="L101" s="42"/>
      <c r="M101" s="42"/>
      <c r="N101" s="42"/>
      <c r="O101" s="64"/>
    </row>
    <row r="102" spans="2:15">
      <c r="B102" s="64"/>
      <c r="C102" s="42"/>
      <c r="D102" s="42"/>
      <c r="E102" s="42"/>
      <c r="F102" s="42"/>
      <c r="G102" s="42"/>
      <c r="H102" s="42"/>
      <c r="I102" s="42"/>
      <c r="J102" s="42"/>
      <c r="K102" s="42"/>
      <c r="L102" s="42"/>
      <c r="M102" s="42"/>
      <c r="N102" s="42"/>
      <c r="O102" s="64"/>
    </row>
    <row r="103" spans="2:15">
      <c r="B103" s="64"/>
      <c r="C103" s="42"/>
      <c r="D103" s="42"/>
      <c r="E103" s="42"/>
      <c r="F103" s="42"/>
      <c r="G103" s="42"/>
      <c r="H103" s="42"/>
      <c r="I103" s="42"/>
      <c r="J103" s="42"/>
      <c r="K103" s="42"/>
      <c r="L103" s="42"/>
      <c r="M103" s="42"/>
      <c r="N103" s="42"/>
      <c r="O103" s="64"/>
    </row>
    <row r="104" spans="2:15">
      <c r="B104" s="64"/>
      <c r="C104" s="42"/>
      <c r="D104" s="42"/>
      <c r="E104" s="42"/>
      <c r="F104" s="42"/>
      <c r="G104" s="42"/>
      <c r="H104" s="42"/>
      <c r="I104" s="42"/>
      <c r="J104" s="42"/>
      <c r="K104" s="42"/>
      <c r="L104" s="42"/>
      <c r="M104" s="42"/>
      <c r="N104" s="42"/>
      <c r="O104" s="64"/>
    </row>
    <row r="105" spans="2:15">
      <c r="B105" s="64"/>
      <c r="C105" s="42"/>
      <c r="D105" s="42"/>
      <c r="E105" s="42"/>
      <c r="F105" s="42"/>
      <c r="G105" s="42"/>
      <c r="H105" s="42"/>
      <c r="I105" s="42"/>
      <c r="J105" s="42"/>
      <c r="K105" s="42"/>
      <c r="L105" s="42"/>
      <c r="M105" s="42"/>
      <c r="N105" s="42"/>
      <c r="O105" s="64"/>
    </row>
    <row r="106" spans="2:15">
      <c r="B106" s="64"/>
      <c r="C106" s="42"/>
      <c r="D106" s="42"/>
      <c r="E106" s="42"/>
      <c r="F106" s="42"/>
      <c r="G106" s="42"/>
      <c r="H106" s="42"/>
      <c r="I106" s="42"/>
      <c r="J106" s="42"/>
      <c r="K106" s="42"/>
      <c r="L106" s="42"/>
      <c r="M106" s="42"/>
      <c r="N106" s="42"/>
      <c r="O106" s="64"/>
    </row>
    <row r="107" spans="2:15">
      <c r="B107" s="64"/>
      <c r="C107" s="42"/>
      <c r="D107" s="42"/>
      <c r="E107" s="42"/>
      <c r="F107" s="42"/>
      <c r="G107" s="42"/>
      <c r="H107" s="42"/>
      <c r="I107" s="42"/>
      <c r="J107" s="42"/>
      <c r="K107" s="42"/>
      <c r="L107" s="42"/>
      <c r="M107" s="42"/>
      <c r="N107" s="42"/>
      <c r="O107" s="64"/>
    </row>
    <row r="108" spans="2:15">
      <c r="B108" s="64"/>
      <c r="C108" s="42"/>
      <c r="D108" s="42"/>
      <c r="E108" s="42"/>
      <c r="F108" s="42"/>
      <c r="G108" s="42"/>
      <c r="H108" s="42"/>
      <c r="I108" s="42"/>
      <c r="J108" s="42"/>
      <c r="K108" s="42"/>
      <c r="L108" s="42"/>
      <c r="M108" s="42"/>
      <c r="N108" s="42"/>
      <c r="O108" s="64"/>
    </row>
    <row r="109" spans="2:15">
      <c r="B109" s="64"/>
      <c r="C109" s="42"/>
      <c r="D109" s="42"/>
      <c r="E109" s="42"/>
      <c r="F109" s="42"/>
      <c r="G109" s="42"/>
      <c r="H109" s="42"/>
      <c r="I109" s="42"/>
      <c r="J109" s="42"/>
      <c r="K109" s="42"/>
      <c r="L109" s="42"/>
      <c r="M109" s="42"/>
      <c r="N109" s="42"/>
      <c r="O109" s="64"/>
    </row>
    <row r="110" spans="2:15">
      <c r="B110" s="64"/>
      <c r="C110" s="42"/>
      <c r="D110" s="42"/>
      <c r="E110" s="42"/>
      <c r="F110" s="42"/>
      <c r="G110" s="42"/>
      <c r="H110" s="42"/>
      <c r="I110" s="42"/>
      <c r="J110" s="42"/>
      <c r="K110" s="42"/>
      <c r="L110" s="42"/>
      <c r="M110" s="42"/>
      <c r="N110" s="42"/>
      <c r="O110" s="64"/>
    </row>
    <row r="111" spans="2:15">
      <c r="B111" s="64"/>
      <c r="C111" s="42"/>
      <c r="D111" s="42"/>
      <c r="E111" s="42"/>
      <c r="F111" s="42"/>
      <c r="G111" s="42"/>
      <c r="H111" s="42"/>
      <c r="I111" s="42"/>
      <c r="J111" s="42"/>
      <c r="K111" s="42"/>
      <c r="L111" s="42"/>
      <c r="M111" s="42"/>
      <c r="N111" s="42"/>
      <c r="O111" s="64"/>
    </row>
    <row r="112" spans="2:15">
      <c r="B112" s="64"/>
      <c r="C112" s="42"/>
      <c r="D112" s="42"/>
      <c r="E112" s="42"/>
      <c r="F112" s="42"/>
      <c r="G112" s="42"/>
      <c r="H112" s="42"/>
      <c r="I112" s="42"/>
      <c r="J112" s="42"/>
      <c r="K112" s="42"/>
      <c r="L112" s="42"/>
      <c r="M112" s="42"/>
      <c r="N112" s="42"/>
      <c r="O112" s="64"/>
    </row>
    <row r="113" spans="2:15">
      <c r="B113" s="64"/>
      <c r="C113" s="42"/>
      <c r="D113" s="42"/>
      <c r="E113" s="42"/>
      <c r="F113" s="42"/>
      <c r="G113" s="42"/>
      <c r="H113" s="42"/>
      <c r="I113" s="42"/>
      <c r="J113" s="42"/>
      <c r="K113" s="42"/>
      <c r="L113" s="42"/>
      <c r="M113" s="42"/>
      <c r="N113" s="42"/>
      <c r="O113" s="64"/>
    </row>
    <row r="114" spans="2:15">
      <c r="B114" s="64"/>
      <c r="C114" s="42"/>
      <c r="D114" s="42"/>
      <c r="E114" s="42"/>
      <c r="F114" s="42"/>
      <c r="G114" s="42"/>
      <c r="H114" s="42"/>
      <c r="I114" s="42"/>
      <c r="J114" s="42"/>
      <c r="K114" s="42"/>
      <c r="L114" s="42"/>
      <c r="M114" s="42"/>
      <c r="N114" s="42"/>
      <c r="O114" s="64"/>
    </row>
    <row r="115" spans="2:15">
      <c r="B115" s="64"/>
      <c r="C115" s="42"/>
      <c r="D115" s="42"/>
      <c r="E115" s="42"/>
      <c r="F115" s="42"/>
      <c r="G115" s="42"/>
      <c r="H115" s="42"/>
      <c r="I115" s="42"/>
      <c r="J115" s="42"/>
      <c r="K115" s="42"/>
      <c r="L115" s="42"/>
      <c r="M115" s="42"/>
      <c r="N115" s="42"/>
      <c r="O115" s="64"/>
    </row>
    <row r="116" spans="2:15">
      <c r="B116" s="64"/>
      <c r="C116" s="42"/>
      <c r="D116" s="42"/>
      <c r="E116" s="42"/>
      <c r="F116" s="42"/>
      <c r="G116" s="42"/>
      <c r="H116" s="42"/>
      <c r="I116" s="42"/>
      <c r="J116" s="42"/>
      <c r="K116" s="42"/>
      <c r="L116" s="42"/>
      <c r="M116" s="42"/>
      <c r="N116" s="42"/>
      <c r="O116" s="64"/>
    </row>
    <row r="117" spans="2:15">
      <c r="B117" s="64"/>
      <c r="C117" s="42"/>
      <c r="D117" s="42"/>
      <c r="E117" s="42"/>
      <c r="F117" s="42"/>
      <c r="G117" s="42"/>
      <c r="H117" s="42"/>
      <c r="I117" s="42"/>
      <c r="J117" s="42"/>
      <c r="K117" s="42"/>
      <c r="L117" s="42"/>
      <c r="M117" s="42"/>
      <c r="N117" s="42"/>
      <c r="O117" s="64"/>
    </row>
    <row r="118" spans="2:15">
      <c r="B118" s="64"/>
      <c r="C118" s="42"/>
      <c r="D118" s="42"/>
      <c r="E118" s="42"/>
      <c r="F118" s="42"/>
      <c r="G118" s="42"/>
      <c r="H118" s="42"/>
      <c r="I118" s="42"/>
      <c r="J118" s="42"/>
      <c r="K118" s="42"/>
      <c r="L118" s="42"/>
      <c r="M118" s="42"/>
      <c r="N118" s="42"/>
      <c r="O118" s="64"/>
    </row>
    <row r="119" spans="2:15">
      <c r="B119" s="64"/>
      <c r="C119" s="42"/>
      <c r="D119" s="42"/>
      <c r="E119" s="42"/>
      <c r="F119" s="42"/>
      <c r="G119" s="42"/>
      <c r="H119" s="42"/>
      <c r="I119" s="42"/>
      <c r="J119" s="42"/>
      <c r="K119" s="42"/>
      <c r="L119" s="42"/>
      <c r="M119" s="42"/>
      <c r="N119" s="42"/>
      <c r="O119" s="64"/>
    </row>
    <row r="120" spans="2:15">
      <c r="B120" s="64"/>
      <c r="C120" s="42"/>
      <c r="D120" s="42"/>
      <c r="E120" s="42"/>
      <c r="F120" s="42"/>
      <c r="G120" s="42"/>
      <c r="H120" s="42"/>
      <c r="I120" s="42"/>
      <c r="J120" s="42"/>
      <c r="K120" s="42"/>
      <c r="L120" s="42"/>
      <c r="M120" s="42"/>
      <c r="N120" s="42"/>
      <c r="O120" s="64"/>
    </row>
    <row r="121" spans="2:15">
      <c r="B121" s="64"/>
      <c r="C121" s="42"/>
      <c r="D121" s="42"/>
      <c r="E121" s="42"/>
      <c r="F121" s="42"/>
      <c r="G121" s="42"/>
      <c r="H121" s="42"/>
      <c r="I121" s="42"/>
      <c r="J121" s="42"/>
      <c r="K121" s="42"/>
      <c r="L121" s="42"/>
      <c r="M121" s="42"/>
      <c r="N121" s="42"/>
      <c r="O121" s="64"/>
    </row>
    <row r="122" spans="2:15">
      <c r="B122" s="64"/>
      <c r="C122" s="42"/>
      <c r="D122" s="42"/>
      <c r="E122" s="42"/>
      <c r="F122" s="42"/>
      <c r="G122" s="42"/>
      <c r="H122" s="42"/>
      <c r="I122" s="42"/>
      <c r="J122" s="42"/>
      <c r="K122" s="42"/>
      <c r="L122" s="42"/>
      <c r="M122" s="42"/>
      <c r="N122" s="42"/>
      <c r="O122" s="64"/>
    </row>
    <row r="123" spans="2:15">
      <c r="B123" s="64"/>
      <c r="C123" s="42"/>
      <c r="D123" s="42"/>
      <c r="E123" s="42"/>
      <c r="F123" s="42"/>
      <c r="G123" s="42"/>
      <c r="H123" s="42"/>
      <c r="I123" s="42"/>
      <c r="J123" s="42"/>
      <c r="K123" s="42"/>
      <c r="L123" s="42"/>
      <c r="M123" s="42"/>
      <c r="N123" s="42"/>
      <c r="O123" s="64"/>
    </row>
    <row r="124" spans="2:15">
      <c r="B124" s="64"/>
      <c r="C124" s="42"/>
      <c r="D124" s="42"/>
      <c r="E124" s="42"/>
      <c r="F124" s="42"/>
      <c r="G124" s="42"/>
      <c r="H124" s="42"/>
      <c r="I124" s="42"/>
      <c r="J124" s="42"/>
      <c r="K124" s="42"/>
      <c r="L124" s="42"/>
      <c r="M124" s="42"/>
      <c r="N124" s="42"/>
      <c r="O124" s="64"/>
    </row>
    <row r="125" spans="2:15">
      <c r="B125" s="64"/>
      <c r="C125" s="42"/>
      <c r="D125" s="42"/>
      <c r="E125" s="42"/>
      <c r="F125" s="42"/>
      <c r="G125" s="42"/>
      <c r="H125" s="42"/>
      <c r="I125" s="42"/>
      <c r="J125" s="42"/>
      <c r="K125" s="42"/>
      <c r="L125" s="42"/>
      <c r="M125" s="42"/>
      <c r="N125" s="42"/>
      <c r="O125" s="64"/>
    </row>
    <row r="126" spans="2:15">
      <c r="B126" s="64"/>
      <c r="C126" s="42"/>
      <c r="D126" s="42"/>
      <c r="E126" s="42"/>
      <c r="F126" s="42"/>
      <c r="G126" s="42"/>
      <c r="H126" s="42"/>
      <c r="I126" s="42"/>
      <c r="J126" s="42"/>
      <c r="K126" s="42"/>
      <c r="L126" s="42"/>
      <c r="M126" s="42"/>
      <c r="N126" s="42"/>
      <c r="O126" s="64"/>
    </row>
    <row r="127" spans="2:15">
      <c r="B127" s="64"/>
      <c r="C127" s="42"/>
      <c r="D127" s="42"/>
      <c r="E127" s="42"/>
      <c r="F127" s="42"/>
      <c r="G127" s="42"/>
      <c r="H127" s="42"/>
      <c r="I127" s="42"/>
      <c r="J127" s="42"/>
      <c r="K127" s="42"/>
      <c r="L127" s="42"/>
      <c r="M127" s="42"/>
      <c r="N127" s="42"/>
      <c r="O127" s="64"/>
    </row>
    <row r="128" spans="2:15">
      <c r="B128" s="64"/>
      <c r="C128" s="42"/>
      <c r="D128" s="42"/>
      <c r="E128" s="42"/>
      <c r="F128" s="42"/>
      <c r="G128" s="42"/>
      <c r="H128" s="42"/>
      <c r="I128" s="42"/>
      <c r="J128" s="42"/>
      <c r="K128" s="42"/>
      <c r="L128" s="42"/>
      <c r="M128" s="42"/>
      <c r="N128" s="42"/>
      <c r="O128" s="64"/>
    </row>
    <row r="129" spans="2:15">
      <c r="B129" s="64"/>
      <c r="C129" s="42"/>
      <c r="D129" s="42"/>
      <c r="E129" s="42"/>
      <c r="F129" s="42"/>
      <c r="G129" s="42"/>
      <c r="H129" s="42"/>
      <c r="I129" s="42"/>
      <c r="J129" s="42"/>
      <c r="K129" s="42"/>
      <c r="L129" s="42"/>
      <c r="M129" s="42"/>
      <c r="N129" s="42"/>
      <c r="O129" s="64"/>
    </row>
    <row r="130" spans="2:15">
      <c r="B130" s="64"/>
      <c r="C130" s="42"/>
      <c r="D130" s="42"/>
      <c r="E130" s="42"/>
      <c r="F130" s="42"/>
      <c r="G130" s="42"/>
      <c r="H130" s="42"/>
      <c r="I130" s="42"/>
      <c r="J130" s="42"/>
      <c r="K130" s="42"/>
      <c r="L130" s="42"/>
      <c r="M130" s="42"/>
      <c r="N130" s="42"/>
      <c r="O130" s="64"/>
    </row>
    <row r="131" spans="2:15">
      <c r="B131" s="64"/>
      <c r="C131" s="42"/>
      <c r="D131" s="42"/>
      <c r="E131" s="42"/>
      <c r="F131" s="42"/>
      <c r="G131" s="42"/>
      <c r="H131" s="42"/>
      <c r="I131" s="42"/>
      <c r="J131" s="42"/>
      <c r="K131" s="42"/>
      <c r="L131" s="42"/>
      <c r="M131" s="42"/>
      <c r="N131" s="42"/>
      <c r="O131" s="64"/>
    </row>
    <row r="132" spans="2:15">
      <c r="B132" s="64"/>
      <c r="C132" s="42"/>
      <c r="D132" s="42"/>
      <c r="E132" s="42"/>
      <c r="F132" s="42"/>
      <c r="G132" s="42"/>
      <c r="H132" s="42"/>
      <c r="I132" s="42"/>
      <c r="J132" s="42"/>
      <c r="K132" s="42"/>
      <c r="L132" s="42"/>
      <c r="M132" s="42"/>
      <c r="N132" s="42"/>
      <c r="O132" s="64"/>
    </row>
    <row r="133" spans="2:15">
      <c r="B133" s="64"/>
      <c r="C133" s="42"/>
      <c r="D133" s="42"/>
      <c r="E133" s="42"/>
      <c r="F133" s="42"/>
      <c r="G133" s="42"/>
      <c r="H133" s="42"/>
      <c r="I133" s="42"/>
      <c r="J133" s="42"/>
      <c r="K133" s="42"/>
      <c r="L133" s="42"/>
      <c r="M133" s="42"/>
      <c r="N133" s="42"/>
      <c r="O133" s="64"/>
    </row>
    <row r="134" spans="2:15">
      <c r="B134" s="64"/>
      <c r="C134" s="42"/>
      <c r="D134" s="42"/>
      <c r="E134" s="42"/>
      <c r="F134" s="42"/>
      <c r="G134" s="42"/>
      <c r="H134" s="42"/>
      <c r="I134" s="42"/>
      <c r="J134" s="42"/>
      <c r="K134" s="42"/>
      <c r="L134" s="42"/>
      <c r="M134" s="42"/>
      <c r="N134" s="42"/>
      <c r="O134" s="64"/>
    </row>
    <row r="135" spans="2:15">
      <c r="B135" s="64"/>
      <c r="C135" s="42"/>
      <c r="D135" s="42"/>
      <c r="E135" s="42"/>
      <c r="F135" s="42"/>
      <c r="G135" s="42"/>
      <c r="H135" s="42"/>
      <c r="I135" s="42"/>
      <c r="J135" s="42"/>
      <c r="K135" s="42"/>
      <c r="L135" s="42"/>
      <c r="M135" s="42"/>
      <c r="N135" s="42"/>
      <c r="O135" s="64"/>
    </row>
    <row r="136" spans="2:15">
      <c r="B136" s="64"/>
      <c r="C136" s="42"/>
      <c r="D136" s="42"/>
      <c r="E136" s="42"/>
      <c r="F136" s="42"/>
      <c r="G136" s="42"/>
      <c r="H136" s="42"/>
      <c r="I136" s="42"/>
      <c r="J136" s="42"/>
      <c r="K136" s="42"/>
      <c r="L136" s="42"/>
      <c r="M136" s="42"/>
      <c r="N136" s="42"/>
      <c r="O136" s="64"/>
    </row>
    <row r="137" spans="2:15">
      <c r="B137" s="64"/>
      <c r="C137" s="42"/>
      <c r="D137" s="42"/>
      <c r="E137" s="42"/>
      <c r="F137" s="42"/>
      <c r="G137" s="42"/>
      <c r="H137" s="42"/>
      <c r="I137" s="42"/>
      <c r="J137" s="42"/>
      <c r="K137" s="42"/>
      <c r="L137" s="42"/>
      <c r="M137" s="42"/>
      <c r="N137" s="42"/>
      <c r="O137" s="64"/>
    </row>
    <row r="138" spans="2:15">
      <c r="B138" s="64"/>
      <c r="C138" s="42"/>
      <c r="D138" s="42"/>
      <c r="E138" s="42"/>
      <c r="F138" s="42"/>
      <c r="G138" s="42"/>
      <c r="H138" s="42"/>
      <c r="I138" s="42"/>
      <c r="J138" s="42"/>
      <c r="K138" s="42"/>
      <c r="L138" s="42"/>
      <c r="M138" s="42"/>
      <c r="N138" s="42"/>
      <c r="O138" s="64"/>
    </row>
    <row r="139" spans="2:15">
      <c r="B139" s="64"/>
      <c r="C139" s="42"/>
      <c r="D139" s="42"/>
      <c r="E139" s="42"/>
      <c r="F139" s="42"/>
      <c r="G139" s="42"/>
      <c r="H139" s="42"/>
      <c r="I139" s="42"/>
      <c r="J139" s="42"/>
      <c r="K139" s="42"/>
      <c r="L139" s="42"/>
      <c r="M139" s="42"/>
      <c r="N139" s="42"/>
      <c r="O139" s="64"/>
    </row>
    <row r="140" spans="2:15">
      <c r="B140" s="64"/>
      <c r="C140" s="42"/>
      <c r="D140" s="42"/>
      <c r="E140" s="42"/>
      <c r="F140" s="42"/>
      <c r="G140" s="42"/>
      <c r="H140" s="42"/>
      <c r="I140" s="42"/>
      <c r="J140" s="42"/>
      <c r="K140" s="42"/>
      <c r="L140" s="42"/>
      <c r="M140" s="42"/>
      <c r="N140" s="42"/>
      <c r="O140" s="64"/>
    </row>
    <row r="141" spans="2:15">
      <c r="B141" s="64"/>
      <c r="C141" s="42"/>
      <c r="D141" s="42"/>
      <c r="E141" s="42"/>
      <c r="F141" s="42"/>
      <c r="G141" s="42"/>
      <c r="H141" s="42"/>
      <c r="I141" s="42"/>
      <c r="J141" s="42"/>
      <c r="K141" s="42"/>
      <c r="L141" s="42"/>
      <c r="M141" s="42"/>
      <c r="N141" s="42"/>
      <c r="O141" s="64"/>
    </row>
    <row r="142" spans="2:15">
      <c r="B142" s="64"/>
      <c r="C142" s="42"/>
      <c r="D142" s="42"/>
      <c r="E142" s="42"/>
      <c r="F142" s="42"/>
      <c r="G142" s="42"/>
      <c r="H142" s="42"/>
      <c r="I142" s="42"/>
      <c r="J142" s="42"/>
      <c r="K142" s="42"/>
      <c r="L142" s="42"/>
      <c r="M142" s="42"/>
      <c r="N142" s="42"/>
      <c r="O142" s="64"/>
    </row>
    <row r="143" spans="2:15">
      <c r="B143" s="64"/>
      <c r="C143" s="42"/>
      <c r="D143" s="42"/>
      <c r="E143" s="42"/>
      <c r="F143" s="42"/>
      <c r="G143" s="42"/>
      <c r="H143" s="42"/>
      <c r="I143" s="42"/>
      <c r="J143" s="42"/>
      <c r="K143" s="42"/>
      <c r="L143" s="42"/>
      <c r="M143" s="42"/>
      <c r="N143" s="42"/>
      <c r="O143" s="64"/>
    </row>
    <row r="144" spans="2:15">
      <c r="B144" s="64"/>
      <c r="C144" s="42"/>
      <c r="D144" s="42"/>
      <c r="E144" s="42"/>
      <c r="F144" s="42"/>
      <c r="G144" s="42"/>
      <c r="H144" s="42"/>
      <c r="I144" s="42"/>
      <c r="J144" s="42"/>
      <c r="K144" s="42"/>
      <c r="L144" s="42"/>
      <c r="M144" s="42"/>
      <c r="N144" s="42"/>
      <c r="O144" s="64"/>
    </row>
    <row r="145" spans="2:15">
      <c r="B145" s="64"/>
      <c r="C145" s="42"/>
      <c r="D145" s="42"/>
      <c r="E145" s="42"/>
      <c r="F145" s="42"/>
      <c r="G145" s="42"/>
      <c r="H145" s="42"/>
      <c r="I145" s="42"/>
      <c r="J145" s="42"/>
      <c r="K145" s="42"/>
      <c r="L145" s="42"/>
      <c r="M145" s="42"/>
      <c r="N145" s="42"/>
      <c r="O145" s="64"/>
    </row>
    <row r="146" spans="2:15">
      <c r="B146" s="64"/>
      <c r="C146" s="42"/>
      <c r="D146" s="42"/>
      <c r="E146" s="42"/>
      <c r="F146" s="42"/>
      <c r="G146" s="42"/>
      <c r="H146" s="42"/>
      <c r="I146" s="42"/>
      <c r="J146" s="42"/>
      <c r="K146" s="42"/>
      <c r="L146" s="42"/>
      <c r="M146" s="42"/>
      <c r="N146" s="42"/>
      <c r="O146" s="64"/>
    </row>
    <row r="147" spans="2:15">
      <c r="B147" s="64"/>
      <c r="C147" s="42"/>
      <c r="D147" s="42"/>
      <c r="E147" s="42"/>
      <c r="F147" s="42"/>
      <c r="G147" s="42"/>
      <c r="H147" s="42"/>
      <c r="I147" s="42"/>
      <c r="J147" s="42"/>
      <c r="K147" s="42"/>
      <c r="L147" s="42"/>
      <c r="M147" s="42"/>
      <c r="N147" s="42"/>
      <c r="O147" s="64"/>
    </row>
    <row r="148" spans="2:15">
      <c r="B148" s="64"/>
      <c r="C148" s="42"/>
      <c r="D148" s="42"/>
      <c r="E148" s="42"/>
      <c r="F148" s="42"/>
      <c r="G148" s="42"/>
      <c r="H148" s="42"/>
      <c r="I148" s="42"/>
      <c r="J148" s="42"/>
      <c r="K148" s="42"/>
      <c r="L148" s="42"/>
      <c r="M148" s="42"/>
      <c r="N148" s="42"/>
      <c r="O148" s="64"/>
    </row>
    <row r="149" spans="2:15">
      <c r="B149" s="64"/>
      <c r="C149" s="42"/>
      <c r="D149" s="42"/>
      <c r="E149" s="42"/>
      <c r="F149" s="42"/>
      <c r="G149" s="42"/>
      <c r="H149" s="42"/>
      <c r="I149" s="42"/>
      <c r="J149" s="42"/>
      <c r="K149" s="42"/>
      <c r="L149" s="42"/>
      <c r="M149" s="42"/>
      <c r="N149" s="42"/>
      <c r="O149" s="64"/>
    </row>
    <row r="150" spans="2:15">
      <c r="B150" s="64"/>
      <c r="C150" s="42"/>
      <c r="D150" s="42"/>
      <c r="E150" s="42"/>
      <c r="F150" s="42"/>
      <c r="G150" s="42"/>
      <c r="H150" s="42"/>
      <c r="I150" s="42"/>
      <c r="J150" s="42"/>
      <c r="K150" s="42"/>
      <c r="L150" s="42"/>
      <c r="M150" s="42"/>
      <c r="N150" s="42"/>
      <c r="O150" s="64"/>
    </row>
    <row r="151" spans="2:15" hidden="1"/>
    <row r="152" spans="2:15" hidden="1"/>
    <row r="153" spans="2:15" hidden="1"/>
    <row r="154" spans="2:15" hidden="1"/>
    <row r="155" spans="2:15" hidden="1"/>
    <row r="156" spans="2:15" hidden="1"/>
    <row r="157" spans="2:15"/>
    <row r="158" spans="2:15"/>
    <row r="159" spans="2:15"/>
    <row r="160" spans="2:15"/>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sheetData>
  <sheetProtection sheet="1" objects="1" scenarios="1"/>
  <mergeCells count="64">
    <mergeCell ref="C6:N6"/>
    <mergeCell ref="C9:N10"/>
    <mergeCell ref="C22:N23"/>
    <mergeCell ref="C16:N17"/>
    <mergeCell ref="E28:N28"/>
    <mergeCell ref="C13:N13"/>
    <mergeCell ref="G50:H50"/>
    <mergeCell ref="I50:J50"/>
    <mergeCell ref="E50:F50"/>
    <mergeCell ref="G41:H41"/>
    <mergeCell ref="G42:H42"/>
    <mergeCell ref="E43:F43"/>
    <mergeCell ref="E44:F44"/>
    <mergeCell ref="E46:F46"/>
    <mergeCell ref="E47:F47"/>
    <mergeCell ref="G45:H45"/>
    <mergeCell ref="G44:H44"/>
    <mergeCell ref="E41:F41"/>
    <mergeCell ref="K49:M49"/>
    <mergeCell ref="K50:M50"/>
    <mergeCell ref="K45:M45"/>
    <mergeCell ref="K46:M46"/>
    <mergeCell ref="K47:M47"/>
    <mergeCell ref="K48:M48"/>
    <mergeCell ref="C14:N14"/>
    <mergeCell ref="C15:N15"/>
    <mergeCell ref="C18:N18"/>
    <mergeCell ref="C24:N24"/>
    <mergeCell ref="C19:N20"/>
    <mergeCell ref="C21:N21"/>
    <mergeCell ref="C25:N25"/>
    <mergeCell ref="E45:F45"/>
    <mergeCell ref="K42:M42"/>
    <mergeCell ref="K40:M40"/>
    <mergeCell ref="K41:M41"/>
    <mergeCell ref="K38:M38"/>
    <mergeCell ref="E27:N27"/>
    <mergeCell ref="E40:F40"/>
    <mergeCell ref="I44:J44"/>
    <mergeCell ref="K37:M37"/>
    <mergeCell ref="E29:N29"/>
    <mergeCell ref="E30:N30"/>
    <mergeCell ref="G37:H39"/>
    <mergeCell ref="K43:M43"/>
    <mergeCell ref="K44:M44"/>
    <mergeCell ref="I40:J40"/>
    <mergeCell ref="I43:J43"/>
    <mergeCell ref="I45:J45"/>
    <mergeCell ref="I41:J41"/>
    <mergeCell ref="I42:J42"/>
    <mergeCell ref="I46:J46"/>
    <mergeCell ref="I47:J47"/>
    <mergeCell ref="I48:J48"/>
    <mergeCell ref="I49:J49"/>
    <mergeCell ref="I37:J39"/>
    <mergeCell ref="G40:H40"/>
    <mergeCell ref="G43:H43"/>
    <mergeCell ref="E42:F42"/>
    <mergeCell ref="G49:H49"/>
    <mergeCell ref="E48:F48"/>
    <mergeCell ref="E49:F49"/>
    <mergeCell ref="G46:H46"/>
    <mergeCell ref="G47:H47"/>
    <mergeCell ref="G48:H48"/>
  </mergeCells>
  <phoneticPr fontId="0" type="noConversion"/>
  <hyperlinks>
    <hyperlink ref="E30" r:id="rId1"/>
  </hyperlinks>
  <pageMargins left="0.75" right="0.75" top="1" bottom="1" header="0.5" footer="0.5"/>
  <pageSetup paperSize="9" orientation="landscape" horizontalDpi="4294967292" r:id="rId2"/>
  <headerFooter alignWithMargins="0">
    <oddHeader>&amp;LES-MARINE-F-001&amp;CSEPA Marine Fish Farm Data Return Spreadsheet - Electronic&amp;RIssue Number: 8   Issued: 20th Dec 2011</oddHeader>
  </headerFooter>
</worksheet>
</file>

<file path=xl/worksheets/sheet2.xml><?xml version="1.0" encoding="utf-8"?>
<worksheet xmlns="http://schemas.openxmlformats.org/spreadsheetml/2006/main" xmlns:r="http://schemas.openxmlformats.org/officeDocument/2006/relationships">
  <sheetPr codeName="Sheet2"/>
  <dimension ref="A1:T95"/>
  <sheetViews>
    <sheetView topLeftCell="A28" workbookViewId="0">
      <selection activeCell="G59" sqref="G59"/>
    </sheetView>
  </sheetViews>
  <sheetFormatPr defaultRowHeight="12.75"/>
  <cols>
    <col min="1" max="1" width="35.5703125" style="80" customWidth="1"/>
    <col min="2" max="2" width="8.7109375" style="80" bestFit="1" customWidth="1"/>
    <col min="3" max="3" width="6.140625" style="80" customWidth="1"/>
    <col min="4" max="4" width="7.28515625" style="80" customWidth="1"/>
    <col min="5" max="5" width="11.85546875" style="80" customWidth="1"/>
    <col min="6" max="6" width="9.85546875" style="80" customWidth="1"/>
    <col min="7" max="7" width="13.140625" style="80" customWidth="1"/>
    <col min="8" max="8" width="7.5703125" style="80" bestFit="1" customWidth="1"/>
    <col min="9" max="9" width="12.28515625" style="80" customWidth="1"/>
    <col min="10" max="10" width="9" style="80" bestFit="1" customWidth="1"/>
    <col min="11" max="11" width="13.28515625" style="80" customWidth="1"/>
    <col min="12" max="12" width="15.28515625" style="80" customWidth="1"/>
    <col min="13" max="13" width="15.140625" style="80" bestFit="1" customWidth="1"/>
    <col min="14" max="14" width="11.5703125" style="80" customWidth="1"/>
    <col min="15" max="15" width="12.42578125" style="80" customWidth="1"/>
    <col min="16" max="16" width="8.140625" style="80" customWidth="1"/>
    <col min="17" max="17" width="10.85546875" style="80" bestFit="1" customWidth="1"/>
    <col min="18" max="18" width="9.140625" style="80"/>
    <col min="19" max="19" width="9.140625" style="64"/>
    <col min="20" max="20" width="11.42578125" style="64" customWidth="1"/>
    <col min="21" max="16384" width="9.140625" style="64"/>
  </cols>
  <sheetData>
    <row r="1" spans="1:18">
      <c r="A1" s="65" t="str">
        <f>CONCATENATE('GENERAL GUIDELINES &amp; SITE INFO'!E27," - SPRI DECLARATION")</f>
        <v>Scottish Seafarms Ltd - SPRI DECLARATION</v>
      </c>
      <c r="B1" s="89"/>
      <c r="C1" s="89"/>
      <c r="D1" s="89"/>
      <c r="E1" s="89"/>
      <c r="F1" s="89"/>
      <c r="G1" s="89"/>
      <c r="H1" s="64"/>
      <c r="I1" s="64"/>
      <c r="J1" s="64"/>
      <c r="K1" s="64"/>
      <c r="L1" s="64"/>
      <c r="M1" s="64"/>
      <c r="N1" s="64"/>
      <c r="O1" s="64"/>
      <c r="P1" s="64"/>
      <c r="Q1" s="64"/>
      <c r="R1" s="64"/>
    </row>
    <row r="2" spans="1:18">
      <c r="A2" s="185" t="s">
        <v>112</v>
      </c>
      <c r="B2" s="185"/>
      <c r="C2" s="185"/>
      <c r="D2" s="185"/>
      <c r="E2" s="185"/>
      <c r="F2" s="185"/>
      <c r="G2" s="185"/>
      <c r="H2" s="185"/>
      <c r="I2" s="185"/>
      <c r="J2" s="185"/>
      <c r="K2" s="185"/>
      <c r="L2" s="185"/>
      <c r="M2" s="185"/>
      <c r="N2" s="64"/>
      <c r="O2" s="64"/>
      <c r="P2" s="64"/>
      <c r="Q2" s="64"/>
      <c r="R2" s="64"/>
    </row>
    <row r="3" spans="1:18" s="18" customFormat="1">
      <c r="A3" s="185"/>
      <c r="B3" s="185"/>
      <c r="C3" s="185"/>
      <c r="D3" s="185"/>
      <c r="E3" s="185"/>
      <c r="F3" s="185"/>
      <c r="G3" s="185"/>
      <c r="H3" s="185"/>
      <c r="I3" s="185"/>
      <c r="J3" s="185"/>
      <c r="K3" s="185"/>
      <c r="L3" s="185"/>
      <c r="M3" s="185"/>
    </row>
    <row r="4" spans="1:18" s="18" customFormat="1">
      <c r="A4" s="67"/>
      <c r="B4" s="67"/>
      <c r="C4" s="67"/>
      <c r="D4" s="67"/>
      <c r="E4" s="67"/>
      <c r="F4" s="67"/>
      <c r="G4" s="67"/>
      <c r="H4" s="67"/>
      <c r="I4" s="67"/>
      <c r="J4" s="67"/>
      <c r="K4" s="67"/>
      <c r="L4" s="67"/>
      <c r="M4" s="67"/>
    </row>
    <row r="5" spans="1:18" s="18" customFormat="1">
      <c r="A5" s="185" t="s">
        <v>126</v>
      </c>
      <c r="B5" s="185"/>
      <c r="C5" s="185"/>
      <c r="D5" s="185"/>
      <c r="E5" s="185"/>
      <c r="F5" s="185"/>
      <c r="G5" s="185"/>
      <c r="H5" s="185"/>
      <c r="I5" s="185"/>
      <c r="J5" s="185"/>
      <c r="K5" s="185"/>
      <c r="L5" s="185"/>
      <c r="M5" s="185"/>
    </row>
    <row r="6" spans="1:18" s="18" customFormat="1">
      <c r="A6" s="185"/>
      <c r="B6" s="185"/>
      <c r="C6" s="185"/>
      <c r="D6" s="185"/>
      <c r="E6" s="185"/>
      <c r="F6" s="185"/>
      <c r="G6" s="185"/>
      <c r="H6" s="185"/>
      <c r="I6" s="185"/>
      <c r="J6" s="185"/>
      <c r="K6" s="185"/>
      <c r="L6" s="185"/>
      <c r="M6" s="185"/>
    </row>
    <row r="7" spans="1:18" s="18" customFormat="1">
      <c r="A7" s="67"/>
      <c r="B7" s="67"/>
      <c r="C7" s="67"/>
      <c r="D7" s="67"/>
      <c r="E7" s="67"/>
      <c r="F7" s="67"/>
      <c r="G7" s="67"/>
      <c r="H7" s="67"/>
      <c r="I7" s="67"/>
      <c r="J7" s="67"/>
      <c r="K7" s="67"/>
      <c r="L7" s="67"/>
      <c r="M7" s="67"/>
    </row>
    <row r="8" spans="1:18" s="18" customFormat="1">
      <c r="A8" s="90" t="s">
        <v>110</v>
      </c>
      <c r="B8" s="67"/>
      <c r="C8" s="67"/>
      <c r="D8" s="67"/>
      <c r="E8" s="67"/>
      <c r="F8" s="67"/>
      <c r="G8" s="67"/>
      <c r="H8" s="67"/>
      <c r="I8" s="67"/>
      <c r="J8" s="67"/>
      <c r="K8" s="67"/>
      <c r="L8" s="67"/>
      <c r="M8" s="67"/>
    </row>
    <row r="9" spans="1:18" s="18" customFormat="1">
      <c r="A9" s="185" t="s">
        <v>153</v>
      </c>
      <c r="B9" s="185"/>
      <c r="C9" s="185"/>
      <c r="D9" s="185"/>
      <c r="E9" s="185"/>
      <c r="F9" s="185"/>
      <c r="G9" s="185"/>
      <c r="H9" s="185"/>
      <c r="I9" s="185"/>
      <c r="J9" s="185"/>
      <c r="K9" s="185"/>
      <c r="L9" s="185"/>
      <c r="M9" s="185"/>
    </row>
    <row r="10" spans="1:18" s="18" customFormat="1">
      <c r="A10" s="185"/>
      <c r="B10" s="185"/>
      <c r="C10" s="185"/>
      <c r="D10" s="185"/>
      <c r="E10" s="185"/>
      <c r="F10" s="185"/>
      <c r="G10" s="185"/>
      <c r="H10" s="185"/>
      <c r="I10" s="185"/>
      <c r="J10" s="185"/>
      <c r="K10" s="185"/>
      <c r="L10" s="185"/>
      <c r="M10" s="185"/>
    </row>
    <row r="11" spans="1:18" s="18" customFormat="1">
      <c r="A11" s="185"/>
      <c r="B11" s="185"/>
      <c r="C11" s="185"/>
      <c r="D11" s="185"/>
      <c r="E11" s="185"/>
      <c r="F11" s="185"/>
      <c r="G11" s="185"/>
      <c r="H11" s="185"/>
      <c r="I11" s="185"/>
      <c r="J11" s="185"/>
      <c r="K11" s="185"/>
      <c r="L11" s="185"/>
      <c r="M11" s="185"/>
    </row>
    <row r="12" spans="1:18" s="18" customFormat="1">
      <c r="A12" s="185" t="s">
        <v>111</v>
      </c>
      <c r="B12" s="185"/>
      <c r="C12" s="185"/>
      <c r="D12" s="185"/>
      <c r="E12" s="185"/>
      <c r="F12" s="185"/>
      <c r="G12" s="185"/>
      <c r="H12" s="185"/>
      <c r="I12" s="185"/>
      <c r="J12" s="185"/>
      <c r="K12" s="185"/>
      <c r="L12" s="185"/>
      <c r="M12" s="185"/>
    </row>
    <row r="13" spans="1:18" s="18" customFormat="1">
      <c r="A13" s="19"/>
      <c r="B13" s="189"/>
      <c r="C13" s="189"/>
      <c r="D13" s="189"/>
      <c r="E13" s="189"/>
      <c r="F13" s="19"/>
    </row>
    <row r="14" spans="1:18" s="18" customFormat="1">
      <c r="A14" s="19" t="s">
        <v>109</v>
      </c>
      <c r="B14" s="190"/>
      <c r="C14" s="190"/>
      <c r="D14" s="190"/>
      <c r="E14" s="190"/>
      <c r="F14" s="91"/>
    </row>
    <row r="15" spans="1:18" s="18" customFormat="1">
      <c r="A15" s="92" t="s">
        <v>105</v>
      </c>
      <c r="B15" s="190"/>
      <c r="C15" s="190"/>
      <c r="D15" s="190"/>
      <c r="E15" s="190"/>
      <c r="F15" s="93"/>
    </row>
    <row r="16" spans="1:18" s="18" customFormat="1">
      <c r="A16" s="92" t="s">
        <v>106</v>
      </c>
      <c r="B16" s="192"/>
      <c r="C16" s="190"/>
      <c r="D16" s="190"/>
      <c r="E16" s="190"/>
      <c r="F16" s="94"/>
    </row>
    <row r="17" spans="1:13" s="18" customFormat="1">
      <c r="A17" s="187"/>
      <c r="B17" s="188"/>
      <c r="C17" s="186"/>
      <c r="D17" s="186"/>
      <c r="E17" s="186"/>
      <c r="F17" s="186"/>
      <c r="K17" s="96"/>
    </row>
    <row r="18" spans="1:13" s="18" customFormat="1" ht="9" customHeight="1">
      <c r="A18" s="95"/>
      <c r="B18" s="96"/>
      <c r="C18" s="96"/>
      <c r="D18" s="96"/>
      <c r="E18" s="96"/>
      <c r="F18" s="96"/>
      <c r="K18" s="96"/>
    </row>
    <row r="19" spans="1:13" s="18" customFormat="1">
      <c r="A19" s="20" t="s">
        <v>113</v>
      </c>
      <c r="B19" s="96"/>
      <c r="C19" s="96"/>
      <c r="D19" s="96"/>
      <c r="E19" s="96"/>
      <c r="F19" s="96"/>
      <c r="K19" s="96"/>
    </row>
    <row r="20" spans="1:13" s="18" customFormat="1" ht="12" customHeight="1">
      <c r="A20" s="191" t="s">
        <v>114</v>
      </c>
      <c r="B20" s="191"/>
      <c r="C20" s="191"/>
      <c r="D20" s="191"/>
      <c r="E20" s="191"/>
      <c r="F20" s="191"/>
      <c r="G20" s="191"/>
      <c r="H20" s="191"/>
      <c r="I20" s="191"/>
      <c r="J20" s="191"/>
      <c r="K20" s="191"/>
      <c r="L20" s="191"/>
      <c r="M20" s="191"/>
    </row>
    <row r="21" spans="1:13" s="18" customFormat="1" ht="12" customHeight="1">
      <c r="A21" s="191"/>
      <c r="B21" s="191"/>
      <c r="C21" s="191"/>
      <c r="D21" s="191"/>
      <c r="E21" s="191"/>
      <c r="F21" s="191"/>
      <c r="G21" s="191"/>
      <c r="H21" s="191"/>
      <c r="I21" s="191"/>
      <c r="J21" s="191"/>
      <c r="K21" s="191"/>
      <c r="L21" s="191"/>
      <c r="M21" s="191"/>
    </row>
    <row r="22" spans="1:13" s="18" customFormat="1" ht="12" customHeight="1">
      <c r="A22" s="191" t="s">
        <v>115</v>
      </c>
      <c r="B22" s="191"/>
      <c r="C22" s="191"/>
      <c r="D22" s="191"/>
      <c r="E22" s="191"/>
      <c r="F22" s="191"/>
      <c r="G22" s="191"/>
      <c r="H22" s="191"/>
      <c r="I22" s="191"/>
      <c r="J22" s="191"/>
      <c r="K22" s="191"/>
      <c r="L22" s="191"/>
      <c r="M22" s="191"/>
    </row>
    <row r="23" spans="1:13" s="18" customFormat="1" ht="12" customHeight="1">
      <c r="A23" s="191"/>
      <c r="B23" s="191"/>
      <c r="C23" s="191"/>
      <c r="D23" s="191"/>
      <c r="E23" s="191"/>
      <c r="F23" s="191"/>
      <c r="G23" s="191"/>
      <c r="H23" s="191"/>
      <c r="I23" s="191"/>
      <c r="J23" s="191"/>
      <c r="K23" s="191"/>
      <c r="L23" s="191"/>
      <c r="M23" s="191"/>
    </row>
    <row r="24" spans="1:13" s="18" customFormat="1" ht="12" customHeight="1">
      <c r="A24" s="191" t="s">
        <v>116</v>
      </c>
      <c r="B24" s="191"/>
      <c r="C24" s="191"/>
      <c r="D24" s="191"/>
      <c r="E24" s="191"/>
      <c r="F24" s="191"/>
      <c r="G24" s="191"/>
      <c r="H24" s="191"/>
      <c r="I24" s="191"/>
      <c r="J24" s="191"/>
      <c r="K24" s="191"/>
      <c r="L24" s="191"/>
      <c r="M24" s="191"/>
    </row>
    <row r="25" spans="1:13" s="97" customFormat="1" ht="12" customHeight="1">
      <c r="A25" s="191" t="s">
        <v>117</v>
      </c>
      <c r="B25" s="191"/>
      <c r="C25" s="191"/>
      <c r="D25" s="191"/>
      <c r="E25" s="191"/>
      <c r="F25" s="191"/>
      <c r="G25" s="191"/>
      <c r="H25" s="191"/>
      <c r="I25" s="191"/>
      <c r="J25" s="191"/>
      <c r="K25" s="191"/>
      <c r="L25" s="191"/>
      <c r="M25" s="191"/>
    </row>
    <row r="26" spans="1:13" s="97" customFormat="1" ht="12" customHeight="1">
      <c r="A26" s="191" t="s">
        <v>118</v>
      </c>
      <c r="B26" s="191"/>
      <c r="C26" s="191"/>
      <c r="D26" s="191"/>
      <c r="E26" s="191"/>
      <c r="F26" s="191"/>
      <c r="G26" s="191"/>
      <c r="H26" s="191"/>
      <c r="I26" s="191"/>
      <c r="J26" s="191"/>
      <c r="K26" s="191"/>
      <c r="L26" s="191"/>
      <c r="M26" s="191"/>
    </row>
    <row r="27" spans="1:13" s="97" customFormat="1" ht="12" customHeight="1">
      <c r="A27" s="191" t="s">
        <v>119</v>
      </c>
      <c r="B27" s="191"/>
      <c r="C27" s="191"/>
      <c r="D27" s="191"/>
      <c r="E27" s="191"/>
      <c r="F27" s="191"/>
      <c r="G27" s="191"/>
      <c r="H27" s="191"/>
      <c r="I27" s="191"/>
      <c r="J27" s="191"/>
      <c r="K27" s="191"/>
      <c r="L27" s="191"/>
      <c r="M27" s="191"/>
    </row>
    <row r="28" spans="1:13" s="97" customFormat="1" ht="12" customHeight="1">
      <c r="A28" s="191" t="s">
        <v>120</v>
      </c>
      <c r="B28" s="191"/>
      <c r="C28" s="191"/>
      <c r="D28" s="191"/>
      <c r="E28" s="191"/>
      <c r="F28" s="191"/>
      <c r="G28" s="191"/>
      <c r="H28" s="191"/>
      <c r="I28" s="191"/>
      <c r="J28" s="191"/>
      <c r="K28" s="191"/>
      <c r="L28" s="191"/>
      <c r="M28" s="191"/>
    </row>
    <row r="29" spans="1:13" s="97" customFormat="1" ht="12" customHeight="1">
      <c r="A29" s="191" t="s">
        <v>121</v>
      </c>
      <c r="B29" s="191"/>
      <c r="C29" s="191"/>
      <c r="D29" s="191"/>
      <c r="E29" s="191"/>
      <c r="F29" s="191"/>
      <c r="G29" s="191"/>
      <c r="H29" s="191"/>
      <c r="I29" s="191"/>
      <c r="J29" s="191"/>
      <c r="K29" s="191"/>
      <c r="L29" s="191"/>
      <c r="M29" s="191"/>
    </row>
    <row r="30" spans="1:13" s="97" customFormat="1" ht="12" customHeight="1">
      <c r="A30" s="191" t="s">
        <v>122</v>
      </c>
      <c r="B30" s="191"/>
      <c r="C30" s="191"/>
      <c r="D30" s="191"/>
      <c r="E30" s="191"/>
      <c r="F30" s="191"/>
      <c r="G30" s="191"/>
      <c r="H30" s="191"/>
      <c r="I30" s="191"/>
      <c r="J30" s="191"/>
      <c r="K30" s="191"/>
      <c r="L30" s="191"/>
      <c r="M30" s="191"/>
    </row>
    <row r="31" spans="1:13" s="97" customFormat="1" ht="12" customHeight="1">
      <c r="A31" s="191" t="s">
        <v>123</v>
      </c>
      <c r="B31" s="191"/>
      <c r="C31" s="191"/>
      <c r="D31" s="191"/>
      <c r="E31" s="191"/>
      <c r="F31" s="191"/>
      <c r="G31" s="191"/>
      <c r="H31" s="191"/>
      <c r="I31" s="191"/>
      <c r="J31" s="191"/>
      <c r="K31" s="191"/>
      <c r="L31" s="191"/>
      <c r="M31" s="191"/>
    </row>
    <row r="32" spans="1:13" s="97" customFormat="1" ht="12" customHeight="1">
      <c r="A32" s="191" t="s">
        <v>124</v>
      </c>
      <c r="B32" s="191"/>
      <c r="C32" s="191"/>
      <c r="D32" s="191"/>
      <c r="E32" s="191"/>
      <c r="F32" s="191"/>
      <c r="G32" s="191"/>
      <c r="H32" s="191"/>
      <c r="I32" s="191"/>
      <c r="J32" s="191"/>
      <c r="K32" s="191"/>
      <c r="L32" s="191"/>
      <c r="M32" s="191"/>
    </row>
    <row r="33" spans="1:20" s="97" customFormat="1" ht="12" customHeight="1">
      <c r="A33" s="98" t="s">
        <v>125</v>
      </c>
      <c r="B33" s="98"/>
      <c r="C33" s="98"/>
      <c r="D33" s="98"/>
      <c r="E33" s="98"/>
      <c r="F33" s="98"/>
      <c r="G33" s="98"/>
      <c r="H33" s="98"/>
      <c r="I33" s="98"/>
      <c r="J33" s="98"/>
      <c r="K33" s="98"/>
      <c r="L33" s="98"/>
      <c r="M33" s="98"/>
    </row>
    <row r="34" spans="1:20" s="97" customFormat="1" ht="12" customHeight="1">
      <c r="A34" s="97" t="s">
        <v>154</v>
      </c>
    </row>
    <row r="35" spans="1:20" s="18" customFormat="1" ht="63" customHeight="1">
      <c r="A35" s="99" t="s">
        <v>0</v>
      </c>
      <c r="B35" s="99" t="s">
        <v>1</v>
      </c>
      <c r="C35" s="37" t="s">
        <v>102</v>
      </c>
      <c r="D35" s="37" t="s">
        <v>49</v>
      </c>
      <c r="E35" s="37" t="s">
        <v>202</v>
      </c>
      <c r="F35" s="37" t="s">
        <v>45</v>
      </c>
      <c r="G35" s="37" t="s">
        <v>155</v>
      </c>
      <c r="H35" s="37" t="s">
        <v>46</v>
      </c>
      <c r="I35" s="37" t="s">
        <v>156</v>
      </c>
      <c r="J35" s="37" t="s">
        <v>47</v>
      </c>
      <c r="K35" s="37" t="s">
        <v>162</v>
      </c>
      <c r="L35" s="37" t="s">
        <v>163</v>
      </c>
      <c r="M35" s="99" t="s">
        <v>142</v>
      </c>
      <c r="N35" s="37" t="s">
        <v>164</v>
      </c>
      <c r="O35" s="37" t="s">
        <v>165</v>
      </c>
      <c r="P35" s="37" t="s">
        <v>166</v>
      </c>
      <c r="Q35" s="37" t="s">
        <v>167</v>
      </c>
      <c r="R35" s="37" t="s">
        <v>168</v>
      </c>
      <c r="S35" s="37" t="s">
        <v>191</v>
      </c>
      <c r="T35" s="37" t="s">
        <v>203</v>
      </c>
    </row>
    <row r="36" spans="1:20">
      <c r="A36" s="100" t="str">
        <f>IF(Jan!B8="","",Jan!B8)</f>
        <v>Bring Head</v>
      </c>
      <c r="B36" s="100" t="str">
        <f>IF(Jan!B8="","",Jan!C8)</f>
        <v>SCAP1</v>
      </c>
      <c r="C36" s="100" t="str">
        <f>IF(Jan!B8="","",Jan!E8)</f>
        <v>ORK</v>
      </c>
      <c r="D36" s="100">
        <f>(SUM(Jan!I8,Feb!I8,Mar!I8,Apr!I8,May!I8,June!I8,July!I8,Aug!I8,Sept!I8,Oct!I8,Nov!I8,Dec!I8))</f>
        <v>0</v>
      </c>
      <c r="E36" s="100">
        <f>IF(Dec!K8="","",Dec!K8/1000)</f>
        <v>0</v>
      </c>
      <c r="F36" s="100">
        <f>(SUM(Jan!L8,Feb!L8,Mar!L8,Apr!L8,May!L8,June!L8,July!L8,Aug!L8,Sept!L8,Oct!L8,Nov!L8,Dec!L8))</f>
        <v>0</v>
      </c>
      <c r="G36" s="100">
        <f>IF(Dec!N8="","",Dec!N8/1000)</f>
        <v>0</v>
      </c>
      <c r="H36" s="100">
        <f>(SUM(Jan!O8,Feb!O8,Mar!O8,Apr!O8,May!O8,June!O8,July!O8,Aug!O8,Sept!O8,Oct!O8,Nov!O8,Dec!O8))</f>
        <v>0</v>
      </c>
      <c r="I36" s="100">
        <f>IF(Dec!Q8="","",Dec!Q8/1000)</f>
        <v>0</v>
      </c>
      <c r="J36" s="101">
        <f>(SUM(Jan!R8,Feb!R8,Mar!R8,Apr!R8,May!R8,June!R8,July!R8,Aug!R8,Sept!R8,Oct!R8,Nov!R8,Dec!R8))</f>
        <v>0</v>
      </c>
      <c r="K36" s="100">
        <f>IF(Dec!T8="","",Dec!T8/1000)</f>
        <v>0</v>
      </c>
      <c r="L36" s="100">
        <f>('Chem-SCAP1'!H15)/1000</f>
        <v>0</v>
      </c>
      <c r="M36" s="100">
        <f>CALCULATIONS!Q2</f>
        <v>0.99585999999999997</v>
      </c>
      <c r="N36" s="100">
        <f>IF(ISNUMBER(L36),L36,0)+M36</f>
        <v>0.99585999999999997</v>
      </c>
      <c r="O36" s="100">
        <f>CALCULATIONS!O2</f>
        <v>20.839834999999997</v>
      </c>
      <c r="P36" s="100">
        <f>CALCULATIONS!H2</f>
        <v>7381.08</v>
      </c>
      <c r="Q36" s="100">
        <f>CALCULATIONS!K2</f>
        <v>1019.2920000000001</v>
      </c>
      <c r="R36" s="100">
        <f>CALCULATIONS!M2</f>
        <v>23680.964999999997</v>
      </c>
      <c r="S36" s="127">
        <f>(SUM(Jan!U8,Feb!U8,Mar!U8,Apr!U8,May!U8,June!U8,July!U8,Aug!U8,Sept!U8,Oct!U8,Nov!U8,Dec!U8))</f>
        <v>0</v>
      </c>
      <c r="T36" s="127">
        <f>IF(Dec!W8="","",Dec!W8/1000)</f>
        <v>0</v>
      </c>
    </row>
    <row r="37" spans="1:20">
      <c r="A37" s="100" t="str">
        <f>IF(Jan!B9="","",Jan!B9)</f>
        <v>Eday Sound</v>
      </c>
      <c r="B37" s="100" t="str">
        <f>IF(Jan!B9="","",Jan!C9)</f>
        <v>EDA1</v>
      </c>
      <c r="C37" s="100" t="str">
        <f>IF(Jan!B9="","",Jan!E9)</f>
        <v>ORK</v>
      </c>
      <c r="D37" s="100">
        <f>(SUM(Jan!I9,Feb!I9,Mar!I9,Apr!I9,May!I9,June!I9,July!I9,Aug!I9,Sept!I9,Oct!I9,Nov!I9,Dec!I9))</f>
        <v>0</v>
      </c>
      <c r="E37" s="100">
        <f>IF(Dec!K9="","",Dec!K9/1000)</f>
        <v>0</v>
      </c>
      <c r="F37" s="100">
        <f>(SUM(Jan!L9,Feb!L9,Mar!L9,Apr!L9,May!L9,June!L9,July!L9,Aug!L9,Sept!L9,Oct!L9,Nov!L9,Dec!L9))</f>
        <v>0</v>
      </c>
      <c r="G37" s="100">
        <f>IF(Dec!N9="","",Dec!N9/1000)</f>
        <v>0</v>
      </c>
      <c r="H37" s="100">
        <f>(SUM(Jan!O9,Feb!O9,Mar!O9,Apr!O9,May!O9,June!O9,July!O9,Aug!O9,Sept!O9,Oct!O9,Nov!O9,Dec!O9))</f>
        <v>0</v>
      </c>
      <c r="I37" s="100">
        <f>IF(Dec!Q9="","",Dec!Q9/1000)</f>
        <v>0</v>
      </c>
      <c r="J37" s="101">
        <f>(SUM(Jan!R9,Feb!R9,Mar!R9,Apr!R9,May!R9,June!R9,July!R9,Aug!R9,Sept!R9,Oct!R9,Nov!R9,Dec!R9))</f>
        <v>0</v>
      </c>
      <c r="K37" s="100">
        <f>IF(Dec!T9="","",Dec!T9/1000)</f>
        <v>0</v>
      </c>
      <c r="L37" s="100">
        <f>('Chem-EDA1'!H15)/1000</f>
        <v>0</v>
      </c>
      <c r="M37" s="101">
        <f>CALCULATIONS!Q3</f>
        <v>0</v>
      </c>
      <c r="N37" s="100">
        <f>IF(ISNUMBER(L37),L37,0)+M37</f>
        <v>0</v>
      </c>
      <c r="O37" s="101">
        <f>CALCULATIONS!O3</f>
        <v>0</v>
      </c>
      <c r="P37" s="101">
        <f>CALCULATIONS!H3</f>
        <v>0</v>
      </c>
      <c r="Q37" s="101">
        <f>CALCULATIONS!K3</f>
        <v>0</v>
      </c>
      <c r="R37" s="101">
        <f>CALCULATIONS!M3</f>
        <v>0</v>
      </c>
      <c r="S37" s="127">
        <f>(SUM(Jan!U9,Feb!U9,Mar!U9,Apr!U9,May!U9,June!U9,July!U9,Aug!U9,Sept!U9,Oct!U9,Nov!U9,Dec!U9))</f>
        <v>0</v>
      </c>
      <c r="T37" s="127">
        <f>IF(Dec!W9="","",Dec!W9/1000)</f>
        <v>0</v>
      </c>
    </row>
    <row r="38" spans="1:20">
      <c r="A38" s="100" t="str">
        <f>IF(Jan!B10="","",Jan!B10)</f>
        <v>Kirk Taing</v>
      </c>
      <c r="B38" s="100" t="str">
        <f>IF(Jan!B10="","",Jan!C10)</f>
        <v>MILL1</v>
      </c>
      <c r="C38" s="100" t="str">
        <f>IF(Jan!B10="","",Jan!E10)</f>
        <v>ORK</v>
      </c>
      <c r="D38" s="100">
        <f>(SUM(Jan!I10,Feb!I10,Mar!I10,Apr!I10,May!I10,June!I10,July!I10,Aug!I10,Sept!I10,Oct!I10,Nov!I10,Dec!I10))</f>
        <v>0</v>
      </c>
      <c r="E38" s="100">
        <f>IF(Dec!K10="","",Dec!K10/1000)</f>
        <v>0</v>
      </c>
      <c r="F38" s="100">
        <f>(SUM(Jan!L10,Feb!L10,Mar!L10,Apr!L10,May!L10,June!L10,July!L10,Aug!L10,Sept!L10,Oct!L10,Nov!L10,Dec!L10))</f>
        <v>0</v>
      </c>
      <c r="G38" s="100">
        <f>IF(Dec!N10="","",Dec!N10/1000)</f>
        <v>0</v>
      </c>
      <c r="H38" s="100">
        <f>(SUM(Jan!O10,Feb!O10,Mar!O10,Apr!O10,May!O10,June!O10,July!O10,Aug!O10,Sept!O10,Oct!O10,Nov!O10,Dec!O10))</f>
        <v>0</v>
      </c>
      <c r="I38" s="100">
        <f>IF(Dec!Q10="","",Dec!Q10/1000)</f>
        <v>0</v>
      </c>
      <c r="J38" s="101">
        <f>(SUM(Jan!R10,Feb!R10,Mar!R10,Apr!R10,May!R10,June!R10,July!R10,Aug!R10,Sept!R10,Oct!R10,Nov!R10,Dec!R10))</f>
        <v>0</v>
      </c>
      <c r="K38" s="100">
        <f>IF(Dec!T10="","",Dec!T10/1000)</f>
        <v>0</v>
      </c>
      <c r="L38" s="100">
        <f>('Chem-MILL1'!H15)/1000</f>
        <v>0</v>
      </c>
      <c r="M38" s="101">
        <f>CALCULATIONS!Q4</f>
        <v>0</v>
      </c>
      <c r="N38" s="100">
        <f>IF(ISNUMBER(L38),L38,0)+M38</f>
        <v>0</v>
      </c>
      <c r="O38" s="101">
        <f>CALCULATIONS!O4</f>
        <v>0</v>
      </c>
      <c r="P38" s="101">
        <f>CALCULATIONS!H4</f>
        <v>0</v>
      </c>
      <c r="Q38" s="101">
        <f>CALCULATIONS!K4</f>
        <v>0</v>
      </c>
      <c r="R38" s="101">
        <f>CALCULATIONS!M4</f>
        <v>0</v>
      </c>
      <c r="S38" s="127">
        <f>(SUM(Jan!U10,Feb!U10,Mar!U10,Apr!U10,May!U10,June!U10,July!U10,Aug!U10,Sept!U10,Oct!U10,Nov!U10,Dec!U10))</f>
        <v>0</v>
      </c>
      <c r="T38" s="127">
        <f>IF(Dec!W10="","",Dec!W10/1000)</f>
        <v>0</v>
      </c>
    </row>
    <row r="39" spans="1:20">
      <c r="A39" s="100" t="str">
        <f>IF(Jan!B11="","",Jan!B11)</f>
        <v>Mill Bay, Stronsay</v>
      </c>
      <c r="B39" s="100" t="str">
        <f>IF(Jan!B11="","",Jan!C11)</f>
        <v>MIL1</v>
      </c>
      <c r="C39" s="100" t="str">
        <f>IF(Jan!B11="","",Jan!E11)</f>
        <v>ORK</v>
      </c>
      <c r="D39" s="100">
        <f>(SUM(Jan!I11,Feb!I11,Mar!I11,Apr!I11,May!I11,June!I11,July!I11,Aug!I11,Sept!I11,Oct!I11,Nov!I11,Dec!I11))</f>
        <v>0</v>
      </c>
      <c r="E39" s="100">
        <f>IF(Dec!K11="","",Dec!K11/1000)</f>
        <v>0</v>
      </c>
      <c r="F39" s="100">
        <f>(SUM(Jan!L11,Feb!L11,Mar!L11,Apr!L11,May!L11,June!L11,July!L11,Aug!L11,Sept!L11,Oct!L11,Nov!L11,Dec!L11))</f>
        <v>0</v>
      </c>
      <c r="G39" s="100">
        <f>IF(Dec!N11="","",Dec!N11/1000)</f>
        <v>0</v>
      </c>
      <c r="H39" s="100">
        <f>(SUM(Jan!O11,Feb!O11,Mar!O11,Apr!O11,May!O11,June!O11,July!O11,Aug!O11,Sept!O11,Oct!O11,Nov!O11,Dec!O11))</f>
        <v>0</v>
      </c>
      <c r="I39" s="100">
        <f>IF(Dec!Q11="","",Dec!Q11/1000)</f>
        <v>0</v>
      </c>
      <c r="J39" s="101">
        <f>(SUM(Jan!R11,Feb!R11,Mar!R11,Apr!R11,May!R11,June!R11,July!R11,Aug!R11,Sept!R11,Oct!R11,Nov!R11,Dec!R11))</f>
        <v>0</v>
      </c>
      <c r="K39" s="100">
        <f>IF(Dec!T11="","",Dec!T11/1000)</f>
        <v>0</v>
      </c>
      <c r="L39" s="100">
        <f>('Chem-MIL1'!H15)/1000</f>
        <v>0</v>
      </c>
      <c r="M39" s="101">
        <f>CALCULATIONS!Q5</f>
        <v>0</v>
      </c>
      <c r="N39" s="100">
        <f t="shared" ref="N39:N45" si="0">IF(ISNUMBER(L39),L39,0)+M39</f>
        <v>0</v>
      </c>
      <c r="O39" s="101">
        <f>CALCULATIONS!O5</f>
        <v>0</v>
      </c>
      <c r="P39" s="101">
        <f>CALCULATIONS!H5</f>
        <v>0</v>
      </c>
      <c r="Q39" s="101">
        <f>CALCULATIONS!K5</f>
        <v>0</v>
      </c>
      <c r="R39" s="101">
        <f>CALCULATIONS!M5</f>
        <v>0</v>
      </c>
      <c r="S39" s="127">
        <f>(SUM(Jan!U11,Feb!U11,Mar!U11,Apr!U11,May!U11,June!U11,July!U11,Aug!U11,Sept!U11,Oct!U11,Nov!U11,Dec!U11))</f>
        <v>0</v>
      </c>
      <c r="T39" s="127">
        <f>IF(Dec!W11="","",Dec!W11/1000)</f>
        <v>0</v>
      </c>
    </row>
    <row r="40" spans="1:20">
      <c r="A40" s="100" t="str">
        <f>IF(Jan!B12="","",Jan!B12)</f>
        <v>Puldrite Bay</v>
      </c>
      <c r="B40" s="100" t="str">
        <f>IF(Jan!B12="","",Jan!C12)</f>
        <v>PUL1</v>
      </c>
      <c r="C40" s="100" t="str">
        <f>IF(Jan!B12="","",Jan!E12)</f>
        <v>ORK</v>
      </c>
      <c r="D40" s="100">
        <f>(SUM(Jan!I12,Feb!I12,Mar!I12,Apr!I12,May!I12,June!I12,July!I12,Aug!I12,Sept!I12,Oct!I12,Nov!I12,Dec!I12))</f>
        <v>0</v>
      </c>
      <c r="E40" s="100">
        <f>IF(Dec!K12="","",Dec!K12/1000)</f>
        <v>0</v>
      </c>
      <c r="F40" s="100">
        <f>(SUM(Jan!L12,Feb!L12,Mar!L12,Apr!L12,May!L12,June!L12,July!L12,Aug!L12,Sept!L12,Oct!L12,Nov!L12,Dec!L12))</f>
        <v>0</v>
      </c>
      <c r="G40" s="100">
        <f>IF(Dec!N12="","",Dec!N12/1000)</f>
        <v>0</v>
      </c>
      <c r="H40" s="100">
        <f>(SUM(Jan!O12,Feb!O12,Mar!O12,Apr!O12,May!O12,June!O12,July!O12,Aug!O12,Sept!O12,Oct!O12,Nov!O12,Dec!O12))</f>
        <v>0</v>
      </c>
      <c r="I40" s="100">
        <f>IF(Dec!Q12="","",Dec!Q12/1000)</f>
        <v>0</v>
      </c>
      <c r="J40" s="101">
        <f>(SUM(Jan!R12,Feb!R12,Mar!R12,Apr!R12,May!R12,June!R12,July!R12,Aug!R12,Sept!R12,Oct!R12,Nov!R12,Dec!R12))</f>
        <v>0</v>
      </c>
      <c r="K40" s="100">
        <f>IF(Dec!T12="","",Dec!T12/1000)</f>
        <v>0</v>
      </c>
      <c r="L40" s="100">
        <f>('Chem-PUL1'!H15)/1000</f>
        <v>0</v>
      </c>
      <c r="M40" s="101">
        <f>CALCULATIONS!Q6</f>
        <v>1.8021496000000001</v>
      </c>
      <c r="N40" s="100">
        <f t="shared" si="0"/>
        <v>1.8021496000000001</v>
      </c>
      <c r="O40" s="101">
        <f>CALCULATIONS!O6</f>
        <v>37.712630599999997</v>
      </c>
      <c r="P40" s="101">
        <f>CALCULATIONS!H6</f>
        <v>13357.1088</v>
      </c>
      <c r="Q40" s="101">
        <f>CALCULATIONS!K6</f>
        <v>1844.5531200000003</v>
      </c>
      <c r="R40" s="101">
        <f>CALCULATIONS!M6</f>
        <v>42854.057399999998</v>
      </c>
      <c r="S40" s="127">
        <f>(SUM(Jan!U12,Feb!U12,Mar!U12,Apr!U12,May!U12,June!U12,July!U12,Aug!U12,Sept!U12,Oct!U12,Nov!U12,Dec!U12))</f>
        <v>0</v>
      </c>
      <c r="T40" s="127">
        <f>IF(Dec!W12="","",Dec!W12/1000)</f>
        <v>0</v>
      </c>
    </row>
    <row r="41" spans="1:20">
      <c r="A41" s="100" t="str">
        <f>IF(Jan!B13="","",Jan!B13)</f>
        <v>Toy Ness</v>
      </c>
      <c r="B41" s="100" t="str">
        <f>IF(Jan!B13="","",Jan!C13)</f>
        <v>TOYN1</v>
      </c>
      <c r="C41" s="100" t="str">
        <f>IF(Jan!B13="","",Jan!E13)</f>
        <v>ORK</v>
      </c>
      <c r="D41" s="100">
        <f>(SUM(Jan!I13,Feb!I13,Mar!I13,Apr!I13,May!I13,June!I13,July!I13,Aug!I13,Sept!I13,Oct!I13,Nov!I13,Dec!I13))</f>
        <v>0</v>
      </c>
      <c r="E41" s="100">
        <f>IF(Dec!K13="","",Dec!K13/1000)</f>
        <v>0</v>
      </c>
      <c r="F41" s="100">
        <f>(SUM(Jan!L13,Feb!L13,Mar!L13,Apr!L13,May!L13,June!L13,July!L13,Aug!L13,Sept!L13,Oct!L13,Nov!L13,Dec!L13))</f>
        <v>0</v>
      </c>
      <c r="G41" s="100">
        <f>IF(Dec!N13="","",Dec!N13/1000)</f>
        <v>0</v>
      </c>
      <c r="H41" s="100">
        <f>(SUM(Jan!O13,Feb!O13,Mar!O13,Apr!O13,May!O13,June!O13,July!O13,Aug!O13,Sept!O13,Oct!O13,Nov!O13,Dec!O13))</f>
        <v>0</v>
      </c>
      <c r="I41" s="100">
        <f>IF(Dec!Q13="","",Dec!Q13/1000)</f>
        <v>0</v>
      </c>
      <c r="J41" s="101">
        <f>(SUM(Jan!R13,Feb!R13,Mar!R13,Apr!R13,May!R13,June!R13,July!R13,Aug!R13,Sept!R13,Oct!R13,Nov!R13,Dec!R13))</f>
        <v>0</v>
      </c>
      <c r="K41" s="100">
        <f>IF(Dec!T13="","",Dec!T13/1000)</f>
        <v>0</v>
      </c>
      <c r="L41" s="100">
        <f>('Chem-TOYN1'!H15)/1000</f>
        <v>0</v>
      </c>
      <c r="M41" s="101">
        <f>CALCULATIONS!Q7</f>
        <v>0.34981240000000002</v>
      </c>
      <c r="N41" s="100">
        <f t="shared" si="0"/>
        <v>0.34981240000000002</v>
      </c>
      <c r="O41" s="101">
        <f>CALCULATIONS!O7</f>
        <v>7.3203388999999994</v>
      </c>
      <c r="P41" s="101">
        <f>CALCULATIONS!H7</f>
        <v>2592.7272000000003</v>
      </c>
      <c r="Q41" s="101">
        <f>CALCULATIONS!K7</f>
        <v>358.04328000000004</v>
      </c>
      <c r="R41" s="101">
        <f>CALCULATIONS!M7</f>
        <v>8318.3330999999998</v>
      </c>
      <c r="S41" s="127">
        <f>(SUM(Jan!U13,Feb!U13,Mar!U13,Apr!U13,May!U13,June!U13,July!U13,Aug!U13,Sept!U13,Oct!U13,Nov!U13,Dec!U13))</f>
        <v>0</v>
      </c>
      <c r="T41" s="127">
        <f>IF(Dec!W13="","",Dec!W13/1000)</f>
        <v>0</v>
      </c>
    </row>
    <row r="42" spans="1:20">
      <c r="A42" s="100" t="str">
        <f>IF(Jan!B14="","",Jan!B14)</f>
        <v>Veantrow Bay</v>
      </c>
      <c r="B42" s="100" t="str">
        <f>IF(Jan!B14="","",Jan!C14)</f>
        <v>VEA1</v>
      </c>
      <c r="C42" s="100" t="str">
        <f>IF(Jan!B14="","",Jan!E14)</f>
        <v>ORK</v>
      </c>
      <c r="D42" s="100">
        <f>(SUM(Jan!I14,Feb!I14,Mar!I14,Apr!I14,May!I14,June!I14,July!I14,Aug!I14,Sept!I14,Oct!I14,Nov!I14,Dec!I14))</f>
        <v>0</v>
      </c>
      <c r="E42" s="100">
        <f>IF(Dec!K14="","",Dec!K14/1000)</f>
        <v>0</v>
      </c>
      <c r="F42" s="100">
        <f>(SUM(Jan!L14,Feb!L14,Mar!L14,Apr!L14,May!L14,June!L14,July!L14,Aug!L14,Sept!L14,Oct!L14,Nov!L14,Dec!L14))</f>
        <v>0</v>
      </c>
      <c r="G42" s="100">
        <f>IF(Dec!N14="","",Dec!N14/1000)</f>
        <v>0</v>
      </c>
      <c r="H42" s="100">
        <f>(SUM(Jan!O14,Feb!O14,Mar!O14,Apr!O14,May!O14,June!O14,July!O14,Aug!O14,Sept!O14,Oct!O14,Nov!O14,Dec!O14))</f>
        <v>0</v>
      </c>
      <c r="I42" s="100">
        <f>IF(Dec!Q14="","",Dec!Q14/1000)</f>
        <v>0</v>
      </c>
      <c r="J42" s="101">
        <f>(SUM(Jan!R14,Feb!R14,Mar!R14,Apr!R14,May!R14,June!R14,July!R14,Aug!R14,Sept!R14,Oct!R14,Nov!R14,Dec!R14))</f>
        <v>0</v>
      </c>
      <c r="K42" s="100">
        <f>IF(Dec!T14="","",Dec!T14/1000)</f>
        <v>0</v>
      </c>
      <c r="L42" s="100">
        <f>('Chem-VEA1'!H15)/1000</f>
        <v>0</v>
      </c>
      <c r="M42" s="101">
        <f>CALCULATIONS!Q8</f>
        <v>4.4690415999999997</v>
      </c>
      <c r="N42" s="100">
        <f t="shared" si="0"/>
        <v>4.4690415999999997</v>
      </c>
      <c r="O42" s="101">
        <f>CALCULATIONS!O8</f>
        <v>93.521267599999987</v>
      </c>
      <c r="P42" s="101">
        <f>CALCULATIONS!H8</f>
        <v>33123.484799999998</v>
      </c>
      <c r="Q42" s="101">
        <f>CALCULATIONS!K8</f>
        <v>4574.1955200000002</v>
      </c>
      <c r="R42" s="101">
        <f>CALCULATIONS!M8</f>
        <v>106271.18040000001</v>
      </c>
      <c r="S42" s="127">
        <f>(SUM(Jan!U14,Feb!U14,Mar!U14,Apr!U14,May!U14,June!U14,July!U14,Aug!U14,Sept!U14,Oct!U14,Nov!U14,Dec!U14))</f>
        <v>0</v>
      </c>
      <c r="T42" s="127">
        <f>IF(Dec!W14="","",Dec!W14/1000)</f>
        <v>0</v>
      </c>
    </row>
    <row r="43" spans="1:20">
      <c r="A43" s="100" t="str">
        <f>IF(Jan!B15="","",Jan!B15)</f>
        <v/>
      </c>
      <c r="B43" s="100" t="str">
        <f>IF(Jan!B15="","",Jan!C15)</f>
        <v/>
      </c>
      <c r="C43" s="100" t="str">
        <f>IF(Jan!B15="","",Jan!E15)</f>
        <v/>
      </c>
      <c r="D43" s="100">
        <f>(SUM(Jan!I15,Feb!I15,Mar!I15,Apr!I15,May!I15,June!I15,July!I15,Aug!I15,Sept!I15,Oct!I15,Nov!I15,Dec!I15))</f>
        <v>0</v>
      </c>
      <c r="E43" s="100" t="str">
        <f>IF(Dec!K15="","",Dec!K15/1000)</f>
        <v/>
      </c>
      <c r="F43" s="100">
        <f>(SUM(Jan!L15,Feb!L15,Mar!L15,Apr!L15,May!L15,June!L15,July!L15,Aug!L15,Sept!L15,Oct!L15,Nov!L15,Dec!L15))</f>
        <v>0</v>
      </c>
      <c r="G43" s="100" t="str">
        <f>IF(Dec!N15="","",Dec!N15/1000)</f>
        <v/>
      </c>
      <c r="H43" s="100">
        <f>(SUM(Jan!O15,Feb!O15,Mar!O15,Apr!O15,May!O15,June!O15,July!O15,Aug!O15,Sept!O15,Oct!O15,Nov!O15,Dec!O15))</f>
        <v>0</v>
      </c>
      <c r="I43" s="100" t="str">
        <f>IF(Dec!Q15="","",Dec!Q15/1000)</f>
        <v/>
      </c>
      <c r="J43" s="101">
        <f>(SUM(Jan!R15,Feb!R15,Mar!R15,Apr!R15,May!R15,June!R15,July!R15,Aug!R15,Sept!R15,Oct!R15,Nov!R15,Dec!R15))</f>
        <v>0</v>
      </c>
      <c r="K43" s="100" t="str">
        <f>IF(Dec!T15="","",Dec!T15/1000)</f>
        <v/>
      </c>
      <c r="L43" s="100">
        <f>('Chem-SiteID8'!H15)/1000</f>
        <v>0</v>
      </c>
      <c r="M43" s="101">
        <f>CALCULATIONS!Q9</f>
        <v>0</v>
      </c>
      <c r="N43" s="100">
        <f t="shared" si="0"/>
        <v>0</v>
      </c>
      <c r="O43" s="101">
        <f>CALCULATIONS!O9</f>
        <v>0</v>
      </c>
      <c r="P43" s="101">
        <f>CALCULATIONS!H9</f>
        <v>0</v>
      </c>
      <c r="Q43" s="101">
        <f>CALCULATIONS!K9</f>
        <v>0</v>
      </c>
      <c r="R43" s="101">
        <f>CALCULATIONS!M9</f>
        <v>0</v>
      </c>
      <c r="S43" s="127">
        <f>(SUM(Jan!U15,Feb!U15,Mar!U15,Apr!U15,May!U15,June!U15,July!U15,Aug!U15,Sept!U15,Oct!U15,Nov!U15,Dec!U15))</f>
        <v>0</v>
      </c>
      <c r="T43" s="127" t="str">
        <f>IF(Dec!W15="","",Dec!W15/1000)</f>
        <v/>
      </c>
    </row>
    <row r="44" spans="1:20">
      <c r="A44" s="100" t="str">
        <f>IF(Jan!B16="","",Jan!B16)</f>
        <v/>
      </c>
      <c r="B44" s="100" t="str">
        <f>IF(Jan!B16="","",Jan!C16)</f>
        <v/>
      </c>
      <c r="C44" s="100" t="str">
        <f>IF(Jan!B16="","",Jan!E16)</f>
        <v/>
      </c>
      <c r="D44" s="100">
        <f>(SUM(Jan!I16,Feb!I16,Mar!I16,Apr!I16,May!I16,June!I16,July!I16,Aug!I16,Sept!I16,Oct!I16,Nov!I16,Dec!I16))</f>
        <v>0</v>
      </c>
      <c r="E44" s="100" t="str">
        <f>IF(Dec!K16="","",Dec!K16/1000)</f>
        <v/>
      </c>
      <c r="F44" s="100">
        <f>(SUM(Jan!L16,Feb!L16,Mar!L16,Apr!L16,May!L16,June!L16,July!L16,Aug!L16,Sept!L16,Oct!L16,Nov!L16,Dec!L16))</f>
        <v>0</v>
      </c>
      <c r="G44" s="100" t="str">
        <f>IF(Dec!N16="","",Dec!N16/1000)</f>
        <v/>
      </c>
      <c r="H44" s="100">
        <f>(SUM(Jan!O16,Feb!O16,Mar!O16,Apr!O16,May!O16,June!O16,July!O16,Aug!O16,Sept!O16,Oct!O16,Nov!O16,Dec!O16))</f>
        <v>0</v>
      </c>
      <c r="I44" s="100" t="str">
        <f>IF(Dec!Q16="","",Dec!Q16/1000)</f>
        <v/>
      </c>
      <c r="J44" s="101">
        <f>(SUM(Jan!R16,Feb!R16,Mar!R16,Apr!R16,May!R16,June!R16,July!R16,Aug!R16,Sept!R16,Oct!R16,Nov!R16,Dec!R16))</f>
        <v>0</v>
      </c>
      <c r="K44" s="100" t="str">
        <f>IF(Dec!T16="","",Dec!T16/1000)</f>
        <v/>
      </c>
      <c r="L44" s="100">
        <f>('Chem-SiteID9'!H15)/1000</f>
        <v>0</v>
      </c>
      <c r="M44" s="101">
        <f>CALCULATIONS!Q10</f>
        <v>0</v>
      </c>
      <c r="N44" s="100">
        <f t="shared" si="0"/>
        <v>0</v>
      </c>
      <c r="O44" s="101">
        <f>CALCULATIONS!O10</f>
        <v>0</v>
      </c>
      <c r="P44" s="101">
        <f>CALCULATIONS!H10</f>
        <v>0</v>
      </c>
      <c r="Q44" s="101">
        <f>CALCULATIONS!K10</f>
        <v>0</v>
      </c>
      <c r="R44" s="101">
        <f>CALCULATIONS!M10</f>
        <v>0</v>
      </c>
      <c r="S44" s="127">
        <f>(SUM(Jan!U16,Feb!U16,Mar!U16,Apr!U16,May!U16,June!U16,July!U16,Aug!U16,Sept!U16,Oct!U16,Nov!U16,Dec!U16))</f>
        <v>0</v>
      </c>
      <c r="T44" s="127" t="str">
        <f>IF(Dec!W16="","",Dec!W16/1000)</f>
        <v/>
      </c>
    </row>
    <row r="45" spans="1:20">
      <c r="A45" s="100" t="str">
        <f>IF(Jan!B17="","",Jan!B17)</f>
        <v/>
      </c>
      <c r="B45" s="100" t="str">
        <f>IF(Jan!B17="","",Jan!C17)</f>
        <v/>
      </c>
      <c r="C45" s="100" t="str">
        <f>IF(Jan!B17="","",Jan!E17)</f>
        <v/>
      </c>
      <c r="D45" s="100">
        <f>(SUM(Jan!I17,Feb!I17,Mar!I17,Apr!I17,May!I17,June!I17,July!I17,Aug!I17,Sept!I17,Oct!I17,Nov!I17,Dec!I17))</f>
        <v>0</v>
      </c>
      <c r="E45" s="100" t="str">
        <f>IF(Dec!K17="","",Dec!K17/1000)</f>
        <v/>
      </c>
      <c r="F45" s="100">
        <f>(SUM(Jan!L17,Feb!L17,Mar!L17,Apr!L17,May!L17,June!L17,July!L17,Aug!L17,Sept!L17,Oct!L17,Nov!L17,Dec!L17))</f>
        <v>0</v>
      </c>
      <c r="G45" s="100" t="str">
        <f>IF(Dec!N17="","",Dec!N17/1000)</f>
        <v/>
      </c>
      <c r="H45" s="100">
        <f>(SUM(Jan!O17,Feb!O17,Mar!O17,Apr!O17,May!O17,June!O17,July!O17,Aug!O17,Sept!O17,Oct!O17,Nov!O17,Dec!O17))</f>
        <v>0</v>
      </c>
      <c r="I45" s="100" t="str">
        <f>IF(Dec!Q17="","",Dec!Q17/1000)</f>
        <v/>
      </c>
      <c r="J45" s="101">
        <f>(SUM(Jan!R17,Feb!R17,Mar!R17,Apr!R17,May!R17,June!R17,July!R17,Aug!R17,Sept!R17,Oct!R17,Nov!R17,Dec!R17))</f>
        <v>0</v>
      </c>
      <c r="K45" s="100" t="str">
        <f>IF(Dec!T17="","",Dec!T17/1000)</f>
        <v/>
      </c>
      <c r="L45" s="100">
        <f>('Chem-SiteID10'!H15)/1000</f>
        <v>0</v>
      </c>
      <c r="M45" s="101">
        <f>CALCULATIONS!Q11</f>
        <v>0</v>
      </c>
      <c r="N45" s="100">
        <f t="shared" si="0"/>
        <v>0</v>
      </c>
      <c r="O45" s="101">
        <f>CALCULATIONS!O11</f>
        <v>0</v>
      </c>
      <c r="P45" s="101">
        <f>CALCULATIONS!H11</f>
        <v>0</v>
      </c>
      <c r="Q45" s="101">
        <f>CALCULATIONS!K11</f>
        <v>0</v>
      </c>
      <c r="R45" s="101">
        <f>CALCULATIONS!M11</f>
        <v>0</v>
      </c>
      <c r="S45" s="127">
        <f>(SUM(Jan!U17,Feb!U17,Mar!U17,Apr!U17,May!U17,June!U17,July!U17,Aug!U17,Sept!U17,Oct!U17,Nov!U17,Dec!U17))</f>
        <v>0</v>
      </c>
      <c r="T45" s="127" t="str">
        <f>IF(Dec!W17="","",Dec!W17/1000)</f>
        <v/>
      </c>
    </row>
    <row r="46" spans="1:20">
      <c r="A46" s="64"/>
      <c r="B46" s="64"/>
      <c r="C46" s="64"/>
      <c r="D46" s="64"/>
      <c r="E46" s="64"/>
      <c r="F46" s="64"/>
      <c r="G46" s="64"/>
      <c r="H46" s="64"/>
      <c r="I46" s="64"/>
      <c r="J46" s="64"/>
      <c r="K46" s="64"/>
      <c r="L46" s="64"/>
      <c r="M46" s="64"/>
      <c r="N46" s="64"/>
      <c r="O46" s="64"/>
      <c r="P46" s="64"/>
      <c r="Q46" s="64"/>
      <c r="R46" s="64"/>
    </row>
    <row r="47" spans="1:20">
      <c r="A47" s="64"/>
      <c r="B47" s="64"/>
      <c r="C47" s="64"/>
      <c r="D47" s="64"/>
      <c r="E47" s="64"/>
      <c r="F47" s="64"/>
      <c r="G47" s="64"/>
      <c r="H47" s="64"/>
      <c r="I47" s="64"/>
      <c r="J47" s="64"/>
      <c r="K47" s="64"/>
      <c r="L47" s="64"/>
      <c r="M47" s="64"/>
      <c r="N47" s="64"/>
      <c r="O47" s="64"/>
      <c r="P47" s="64"/>
      <c r="Q47" s="64"/>
      <c r="R47" s="64"/>
    </row>
    <row r="48" spans="1:20">
      <c r="A48" s="64"/>
      <c r="B48" s="64"/>
      <c r="C48" s="64"/>
      <c r="D48" s="64"/>
      <c r="E48" s="64"/>
      <c r="F48" s="64"/>
      <c r="G48" s="64"/>
      <c r="H48" s="64"/>
      <c r="I48" s="64"/>
      <c r="J48" s="64"/>
      <c r="K48" s="64"/>
      <c r="L48" s="64"/>
      <c r="M48" s="64"/>
      <c r="N48" s="64"/>
      <c r="O48" s="64"/>
      <c r="P48" s="64"/>
      <c r="Q48" s="64"/>
      <c r="R48" s="64"/>
    </row>
    <row r="49" spans="1:18">
      <c r="A49" s="64"/>
      <c r="B49" s="64"/>
      <c r="C49" s="64"/>
      <c r="D49" s="64"/>
      <c r="E49" s="64"/>
      <c r="F49" s="64"/>
      <c r="G49" s="64"/>
      <c r="H49" s="64"/>
      <c r="I49" s="64"/>
      <c r="J49" s="64"/>
      <c r="K49" s="64"/>
      <c r="L49" s="64"/>
      <c r="M49" s="64"/>
      <c r="N49" s="64"/>
      <c r="O49" s="64"/>
      <c r="P49" s="64"/>
      <c r="Q49" s="64"/>
      <c r="R49" s="64"/>
    </row>
    <row r="50" spans="1:18">
      <c r="A50" s="64"/>
      <c r="B50" s="64"/>
      <c r="C50" s="64"/>
      <c r="D50" s="64"/>
      <c r="E50" s="64"/>
      <c r="F50" s="64"/>
      <c r="G50" s="64"/>
      <c r="H50" s="64"/>
      <c r="I50" s="64"/>
      <c r="J50" s="64"/>
      <c r="K50" s="64"/>
      <c r="L50" s="64"/>
      <c r="M50" s="64"/>
      <c r="N50" s="64"/>
      <c r="O50" s="64"/>
      <c r="P50" s="64"/>
      <c r="Q50" s="64"/>
      <c r="R50" s="64"/>
    </row>
    <row r="51" spans="1:18">
      <c r="A51" s="64"/>
      <c r="B51" s="64"/>
      <c r="C51" s="64"/>
      <c r="D51" s="64"/>
      <c r="E51" s="64"/>
      <c r="F51" s="64"/>
      <c r="G51" s="64"/>
      <c r="H51" s="64"/>
      <c r="I51" s="64"/>
      <c r="J51" s="64"/>
      <c r="K51" s="64"/>
      <c r="L51" s="64"/>
      <c r="M51" s="64"/>
      <c r="N51" s="64"/>
      <c r="O51" s="64"/>
      <c r="P51" s="64"/>
      <c r="Q51" s="64"/>
      <c r="R51" s="64"/>
    </row>
    <row r="52" spans="1:18">
      <c r="A52" s="64"/>
      <c r="B52" s="64"/>
      <c r="C52" s="64"/>
      <c r="D52" s="64"/>
      <c r="E52" s="64"/>
      <c r="F52" s="64"/>
      <c r="G52" s="64"/>
      <c r="H52" s="64"/>
      <c r="I52" s="64"/>
      <c r="J52" s="64"/>
      <c r="K52" s="64"/>
      <c r="L52" s="64"/>
      <c r="M52" s="64"/>
      <c r="N52" s="64"/>
      <c r="O52" s="64"/>
      <c r="P52" s="64"/>
      <c r="Q52" s="64"/>
      <c r="R52" s="64"/>
    </row>
    <row r="53" spans="1:18">
      <c r="A53" s="64"/>
      <c r="B53" s="64"/>
      <c r="C53" s="64"/>
      <c r="D53" s="64"/>
      <c r="E53" s="64"/>
      <c r="F53" s="64"/>
      <c r="G53" s="64"/>
      <c r="H53" s="64"/>
      <c r="I53" s="64"/>
      <c r="J53" s="64"/>
      <c r="K53" s="64"/>
      <c r="L53" s="64"/>
      <c r="M53" s="64"/>
      <c r="N53" s="64"/>
      <c r="O53" s="64"/>
      <c r="P53" s="64"/>
      <c r="Q53" s="64"/>
      <c r="R53" s="64"/>
    </row>
    <row r="54" spans="1:18">
      <c r="A54" s="64"/>
      <c r="B54" s="64"/>
      <c r="C54" s="64"/>
      <c r="D54" s="64"/>
      <c r="E54" s="64"/>
      <c r="F54" s="64"/>
      <c r="G54" s="64"/>
      <c r="H54" s="64"/>
      <c r="I54" s="64"/>
      <c r="J54" s="64"/>
      <c r="K54" s="64"/>
      <c r="L54" s="64"/>
      <c r="M54" s="64"/>
      <c r="N54" s="64"/>
      <c r="O54" s="64"/>
      <c r="P54" s="64"/>
      <c r="Q54" s="64"/>
      <c r="R54" s="64"/>
    </row>
    <row r="55" spans="1:18">
      <c r="A55" s="64"/>
      <c r="B55" s="64"/>
      <c r="C55" s="64"/>
      <c r="D55" s="64"/>
      <c r="E55" s="64"/>
      <c r="F55" s="64"/>
      <c r="G55" s="64"/>
      <c r="H55" s="64"/>
      <c r="I55" s="64"/>
      <c r="J55" s="64"/>
      <c r="K55" s="64"/>
      <c r="L55" s="64"/>
      <c r="M55" s="64"/>
      <c r="N55" s="64"/>
      <c r="O55" s="64"/>
      <c r="P55" s="64"/>
      <c r="Q55" s="64"/>
      <c r="R55" s="64"/>
    </row>
    <row r="56" spans="1:18">
      <c r="A56" s="64"/>
      <c r="B56" s="64"/>
      <c r="C56" s="64"/>
      <c r="D56" s="64"/>
      <c r="E56" s="64"/>
      <c r="F56" s="64"/>
      <c r="G56" s="64"/>
      <c r="H56" s="64"/>
      <c r="I56" s="64"/>
      <c r="J56" s="64"/>
      <c r="K56" s="64"/>
      <c r="L56" s="64"/>
      <c r="M56" s="64"/>
      <c r="N56" s="64"/>
      <c r="O56" s="64"/>
      <c r="P56" s="64"/>
      <c r="Q56" s="64"/>
      <c r="R56" s="64"/>
    </row>
    <row r="57" spans="1:18">
      <c r="A57" s="64"/>
      <c r="B57" s="64"/>
      <c r="C57" s="64"/>
      <c r="D57" s="64"/>
      <c r="E57" s="64"/>
      <c r="F57" s="64"/>
      <c r="G57" s="64"/>
      <c r="H57" s="64"/>
      <c r="I57" s="64"/>
      <c r="J57" s="64"/>
      <c r="K57" s="64"/>
      <c r="L57" s="64"/>
      <c r="M57" s="64"/>
      <c r="N57" s="64"/>
      <c r="O57" s="64"/>
      <c r="P57" s="64"/>
      <c r="Q57" s="64"/>
      <c r="R57" s="64"/>
    </row>
    <row r="58" spans="1:18">
      <c r="A58" s="64"/>
      <c r="B58" s="64"/>
      <c r="C58" s="64"/>
      <c r="D58" s="64"/>
      <c r="E58" s="64"/>
      <c r="F58" s="64"/>
      <c r="G58" s="64"/>
      <c r="H58" s="64"/>
      <c r="I58" s="64"/>
      <c r="J58" s="64"/>
      <c r="K58" s="64"/>
      <c r="L58" s="64"/>
      <c r="M58" s="64"/>
      <c r="N58" s="64"/>
      <c r="O58" s="64"/>
      <c r="P58" s="64"/>
      <c r="Q58" s="64"/>
      <c r="R58" s="64"/>
    </row>
    <row r="59" spans="1:18">
      <c r="A59" s="64"/>
      <c r="B59" s="64"/>
      <c r="C59" s="64"/>
      <c r="D59" s="64"/>
      <c r="E59" s="64"/>
      <c r="F59" s="64"/>
      <c r="G59" s="64"/>
      <c r="H59" s="64"/>
      <c r="I59" s="64"/>
      <c r="J59" s="64"/>
      <c r="K59" s="64"/>
      <c r="L59" s="64"/>
      <c r="M59" s="64"/>
      <c r="N59" s="64"/>
      <c r="O59" s="64"/>
      <c r="P59" s="64"/>
      <c r="Q59" s="64"/>
      <c r="R59" s="64"/>
    </row>
    <row r="60" spans="1:18">
      <c r="A60" s="64"/>
      <c r="B60" s="64"/>
      <c r="C60" s="64"/>
      <c r="D60" s="64"/>
      <c r="E60" s="64"/>
      <c r="F60" s="64"/>
      <c r="G60" s="64"/>
      <c r="H60" s="64"/>
      <c r="I60" s="64"/>
      <c r="J60" s="64"/>
      <c r="K60" s="64"/>
      <c r="L60" s="64"/>
      <c r="M60" s="64"/>
      <c r="N60" s="64"/>
      <c r="O60" s="64"/>
      <c r="P60" s="64"/>
      <c r="Q60" s="64"/>
      <c r="R60" s="64"/>
    </row>
    <row r="61" spans="1:18">
      <c r="A61" s="64"/>
      <c r="B61" s="64"/>
      <c r="C61" s="64"/>
      <c r="D61" s="64"/>
      <c r="E61" s="64"/>
      <c r="F61" s="64"/>
      <c r="G61" s="64"/>
      <c r="H61" s="64"/>
      <c r="I61" s="64"/>
      <c r="J61" s="64"/>
      <c r="K61" s="64"/>
      <c r="L61" s="64"/>
      <c r="M61" s="64"/>
      <c r="N61" s="64"/>
      <c r="O61" s="64"/>
      <c r="P61" s="64"/>
      <c r="Q61" s="64"/>
      <c r="R61" s="64"/>
    </row>
    <row r="62" spans="1:18">
      <c r="A62" s="64"/>
      <c r="B62" s="64"/>
      <c r="C62" s="64"/>
      <c r="D62" s="64"/>
      <c r="E62" s="64"/>
      <c r="F62" s="64"/>
      <c r="G62" s="64"/>
      <c r="H62" s="64"/>
      <c r="I62" s="64"/>
      <c r="J62" s="64"/>
      <c r="K62" s="64"/>
      <c r="L62" s="64"/>
      <c r="M62" s="64"/>
      <c r="N62" s="64"/>
      <c r="O62" s="64"/>
      <c r="P62" s="64"/>
      <c r="Q62" s="64"/>
      <c r="R62" s="64"/>
    </row>
    <row r="63" spans="1:18">
      <c r="A63" s="64"/>
      <c r="B63" s="64"/>
      <c r="C63" s="64"/>
      <c r="D63" s="64"/>
      <c r="E63" s="64"/>
      <c r="F63" s="64"/>
      <c r="G63" s="64"/>
      <c r="H63" s="64"/>
      <c r="I63" s="64"/>
      <c r="J63" s="64"/>
      <c r="K63" s="64"/>
      <c r="L63" s="64"/>
      <c r="M63" s="64"/>
      <c r="N63" s="64"/>
      <c r="O63" s="64"/>
      <c r="P63" s="64"/>
      <c r="Q63" s="64"/>
      <c r="R63" s="64"/>
    </row>
    <row r="64" spans="1:18">
      <c r="A64" s="64"/>
      <c r="B64" s="64"/>
      <c r="C64" s="64"/>
      <c r="D64" s="64"/>
      <c r="E64" s="64"/>
      <c r="F64" s="64"/>
      <c r="G64" s="64"/>
      <c r="H64" s="64"/>
      <c r="I64" s="64"/>
      <c r="J64" s="64"/>
      <c r="K64" s="64"/>
      <c r="L64" s="64"/>
      <c r="M64" s="64"/>
      <c r="N64" s="64"/>
      <c r="O64" s="64"/>
      <c r="P64" s="64"/>
      <c r="Q64" s="64"/>
      <c r="R64" s="64"/>
    </row>
    <row r="65" spans="1:18">
      <c r="A65" s="64"/>
      <c r="B65" s="64"/>
      <c r="C65" s="64"/>
      <c r="D65" s="64"/>
      <c r="E65" s="64"/>
      <c r="F65" s="64"/>
      <c r="G65" s="64"/>
      <c r="H65" s="64"/>
      <c r="I65" s="64"/>
      <c r="J65" s="64"/>
      <c r="K65" s="64"/>
      <c r="L65" s="64"/>
      <c r="M65" s="64"/>
      <c r="N65" s="64"/>
      <c r="O65" s="64"/>
      <c r="P65" s="64"/>
      <c r="Q65" s="64"/>
      <c r="R65" s="64"/>
    </row>
    <row r="66" spans="1:18">
      <c r="A66" s="64"/>
      <c r="B66" s="64"/>
      <c r="C66" s="64"/>
      <c r="D66" s="64"/>
      <c r="E66" s="64"/>
      <c r="F66" s="64"/>
      <c r="G66" s="64"/>
      <c r="H66" s="64"/>
      <c r="I66" s="64"/>
      <c r="J66" s="64"/>
      <c r="K66" s="64"/>
      <c r="L66" s="64"/>
      <c r="M66" s="64"/>
      <c r="N66" s="64"/>
      <c r="O66" s="64"/>
      <c r="P66" s="64"/>
      <c r="Q66" s="64"/>
      <c r="R66" s="64"/>
    </row>
    <row r="67" spans="1:18">
      <c r="A67" s="64"/>
      <c r="B67" s="64"/>
      <c r="C67" s="64"/>
      <c r="D67" s="64"/>
      <c r="E67" s="64"/>
      <c r="F67" s="64"/>
      <c r="G67" s="64"/>
      <c r="H67" s="64"/>
      <c r="I67" s="64"/>
      <c r="J67" s="64"/>
      <c r="K67" s="64"/>
      <c r="L67" s="64"/>
      <c r="M67" s="64"/>
      <c r="N67" s="64"/>
      <c r="O67" s="64"/>
      <c r="P67" s="64"/>
      <c r="Q67" s="64"/>
      <c r="R67" s="64"/>
    </row>
    <row r="68" spans="1:18">
      <c r="A68" s="64"/>
      <c r="B68" s="64"/>
      <c r="C68" s="64"/>
      <c r="D68" s="64"/>
      <c r="E68" s="64"/>
      <c r="F68" s="64"/>
      <c r="G68" s="64"/>
      <c r="H68" s="64"/>
      <c r="I68" s="64"/>
      <c r="J68" s="64"/>
      <c r="K68" s="64"/>
      <c r="L68" s="64"/>
      <c r="M68" s="64"/>
      <c r="N68" s="64"/>
      <c r="O68" s="64"/>
      <c r="P68" s="64"/>
      <c r="Q68" s="64"/>
      <c r="R68" s="64"/>
    </row>
    <row r="69" spans="1:18">
      <c r="A69" s="64"/>
      <c r="B69" s="64"/>
      <c r="C69" s="64"/>
      <c r="D69" s="64"/>
      <c r="E69" s="64"/>
      <c r="F69" s="64"/>
      <c r="G69" s="64"/>
      <c r="H69" s="64"/>
      <c r="I69" s="64"/>
      <c r="J69" s="64"/>
      <c r="K69" s="64"/>
      <c r="L69" s="64"/>
      <c r="M69" s="64"/>
      <c r="N69" s="64"/>
      <c r="O69" s="64"/>
      <c r="P69" s="64"/>
      <c r="Q69" s="64"/>
      <c r="R69" s="64"/>
    </row>
    <row r="70" spans="1:18">
      <c r="A70" s="64"/>
      <c r="B70" s="64"/>
      <c r="C70" s="64"/>
      <c r="D70" s="64"/>
      <c r="E70" s="64"/>
      <c r="F70" s="64"/>
      <c r="G70" s="64"/>
      <c r="H70" s="64"/>
      <c r="I70" s="64"/>
      <c r="J70" s="64"/>
      <c r="K70" s="64"/>
      <c r="L70" s="64"/>
      <c r="M70" s="64"/>
      <c r="N70" s="64"/>
      <c r="O70" s="64"/>
      <c r="P70" s="64"/>
      <c r="Q70" s="64"/>
      <c r="R70" s="64"/>
    </row>
    <row r="71" spans="1:18">
      <c r="A71" s="64"/>
      <c r="B71" s="64"/>
      <c r="C71" s="64"/>
      <c r="D71" s="64"/>
      <c r="E71" s="64"/>
      <c r="F71" s="64"/>
      <c r="G71" s="64"/>
      <c r="H71" s="64"/>
      <c r="I71" s="64"/>
      <c r="J71" s="64"/>
      <c r="K71" s="64"/>
      <c r="L71" s="64"/>
      <c r="M71" s="64"/>
      <c r="N71" s="64"/>
      <c r="O71" s="64"/>
      <c r="P71" s="64"/>
      <c r="Q71" s="64"/>
      <c r="R71" s="64"/>
    </row>
    <row r="72" spans="1:18">
      <c r="A72" s="64"/>
      <c r="B72" s="64"/>
      <c r="C72" s="64"/>
      <c r="D72" s="64"/>
      <c r="E72" s="64"/>
      <c r="F72" s="64"/>
      <c r="G72" s="64"/>
      <c r="H72" s="64"/>
      <c r="I72" s="64"/>
      <c r="J72" s="64"/>
      <c r="K72" s="64"/>
      <c r="L72" s="64"/>
      <c r="M72" s="64"/>
      <c r="N72" s="64"/>
      <c r="O72" s="64"/>
      <c r="P72" s="64"/>
      <c r="Q72" s="64"/>
      <c r="R72" s="64"/>
    </row>
    <row r="73" spans="1:18">
      <c r="A73" s="64"/>
      <c r="B73" s="64"/>
      <c r="C73" s="64"/>
      <c r="D73" s="64"/>
      <c r="E73" s="64"/>
      <c r="F73" s="64"/>
      <c r="G73" s="64"/>
      <c r="H73" s="64"/>
      <c r="I73" s="64"/>
      <c r="J73" s="64"/>
      <c r="K73" s="64"/>
      <c r="L73" s="64"/>
      <c r="M73" s="64"/>
      <c r="N73" s="64"/>
      <c r="O73" s="64"/>
      <c r="P73" s="64"/>
      <c r="Q73" s="64"/>
      <c r="R73" s="64"/>
    </row>
    <row r="74" spans="1:18">
      <c r="A74" s="64"/>
      <c r="B74" s="64"/>
      <c r="C74" s="64"/>
      <c r="D74" s="64"/>
      <c r="E74" s="64"/>
      <c r="F74" s="64"/>
      <c r="G74" s="64"/>
      <c r="H74" s="64"/>
      <c r="I74" s="64"/>
      <c r="J74" s="64"/>
      <c r="K74" s="64"/>
      <c r="L74" s="64"/>
      <c r="M74" s="64"/>
      <c r="N74" s="64"/>
      <c r="O74" s="64"/>
      <c r="P74" s="64"/>
      <c r="Q74" s="64"/>
      <c r="R74" s="64"/>
    </row>
    <row r="75" spans="1:18">
      <c r="A75" s="64"/>
      <c r="B75" s="64"/>
      <c r="C75" s="64"/>
      <c r="D75" s="64"/>
      <c r="E75" s="64"/>
      <c r="F75" s="64"/>
      <c r="G75" s="64"/>
      <c r="H75" s="64"/>
      <c r="I75" s="64"/>
      <c r="J75" s="64"/>
      <c r="K75" s="64"/>
      <c r="L75" s="64"/>
      <c r="M75" s="64"/>
      <c r="N75" s="64"/>
      <c r="O75" s="64"/>
      <c r="P75" s="64"/>
      <c r="Q75" s="64"/>
      <c r="R75" s="64"/>
    </row>
    <row r="76" spans="1:18">
      <c r="A76" s="64"/>
      <c r="B76" s="64"/>
      <c r="C76" s="64"/>
      <c r="D76" s="64"/>
      <c r="E76" s="64"/>
      <c r="F76" s="64"/>
      <c r="G76" s="64"/>
      <c r="H76" s="64"/>
      <c r="I76" s="64"/>
      <c r="J76" s="64"/>
      <c r="K76" s="64"/>
      <c r="L76" s="64"/>
      <c r="M76" s="64"/>
      <c r="N76" s="64"/>
      <c r="O76" s="64"/>
      <c r="P76" s="64"/>
      <c r="Q76" s="64"/>
      <c r="R76" s="64"/>
    </row>
    <row r="77" spans="1:18">
      <c r="A77" s="64"/>
      <c r="B77" s="64"/>
      <c r="C77" s="64"/>
      <c r="D77" s="64"/>
      <c r="E77" s="64"/>
      <c r="F77" s="64"/>
      <c r="G77" s="64"/>
      <c r="H77" s="64"/>
      <c r="I77" s="64"/>
      <c r="J77" s="64"/>
      <c r="K77" s="64"/>
      <c r="L77" s="64"/>
      <c r="M77" s="64"/>
      <c r="N77" s="64"/>
      <c r="O77" s="64"/>
      <c r="P77" s="64"/>
      <c r="Q77" s="64"/>
      <c r="R77" s="64"/>
    </row>
    <row r="78" spans="1:18">
      <c r="A78" s="64"/>
      <c r="B78" s="64"/>
      <c r="C78" s="64"/>
      <c r="D78" s="64"/>
      <c r="E78" s="64"/>
      <c r="F78" s="64"/>
      <c r="G78" s="64"/>
      <c r="H78" s="64"/>
      <c r="I78" s="64"/>
      <c r="J78" s="64"/>
      <c r="K78" s="64"/>
      <c r="L78" s="64"/>
      <c r="M78" s="64"/>
      <c r="N78" s="64"/>
      <c r="O78" s="64"/>
      <c r="P78" s="64"/>
      <c r="Q78" s="64"/>
      <c r="R78" s="64"/>
    </row>
    <row r="79" spans="1:18">
      <c r="A79" s="64"/>
      <c r="B79" s="64"/>
      <c r="C79" s="64"/>
      <c r="D79" s="64"/>
      <c r="E79" s="64"/>
      <c r="F79" s="64"/>
      <c r="G79" s="64"/>
      <c r="H79" s="64"/>
      <c r="I79" s="64"/>
      <c r="J79" s="64"/>
      <c r="K79" s="64"/>
      <c r="L79" s="64"/>
      <c r="M79" s="64"/>
      <c r="N79" s="64"/>
      <c r="O79" s="64"/>
      <c r="P79" s="64"/>
      <c r="Q79" s="64"/>
      <c r="R79" s="64"/>
    </row>
    <row r="80" spans="1:18">
      <c r="A80" s="64"/>
      <c r="B80" s="64"/>
      <c r="C80" s="64"/>
      <c r="D80" s="64"/>
      <c r="E80" s="64"/>
      <c r="F80" s="64"/>
      <c r="G80" s="64"/>
      <c r="H80" s="64"/>
      <c r="I80" s="64"/>
      <c r="J80" s="64"/>
      <c r="K80" s="64"/>
      <c r="L80" s="64"/>
      <c r="M80" s="64"/>
      <c r="N80" s="64"/>
      <c r="O80" s="64"/>
      <c r="P80" s="64"/>
      <c r="Q80" s="64"/>
      <c r="R80" s="64"/>
    </row>
    <row r="81" spans="1:18">
      <c r="A81" s="64"/>
      <c r="B81" s="64"/>
      <c r="C81" s="64"/>
      <c r="D81" s="64"/>
      <c r="E81" s="64"/>
      <c r="F81" s="64"/>
      <c r="G81" s="64"/>
      <c r="H81" s="64"/>
      <c r="I81" s="64"/>
      <c r="J81" s="64"/>
      <c r="K81" s="64"/>
      <c r="L81" s="64"/>
      <c r="M81" s="64"/>
      <c r="N81" s="64"/>
      <c r="O81" s="64"/>
      <c r="P81" s="64"/>
      <c r="Q81" s="64"/>
      <c r="R81" s="64"/>
    </row>
    <row r="82" spans="1:18">
      <c r="A82" s="64"/>
      <c r="B82" s="64"/>
      <c r="C82" s="64"/>
      <c r="D82" s="64"/>
      <c r="E82" s="64"/>
      <c r="F82" s="64"/>
      <c r="G82" s="64"/>
      <c r="H82" s="64"/>
      <c r="I82" s="64"/>
      <c r="J82" s="64"/>
      <c r="K82" s="64"/>
      <c r="L82" s="64"/>
      <c r="M82" s="64"/>
      <c r="N82" s="64"/>
      <c r="O82" s="64"/>
      <c r="P82" s="64"/>
      <c r="Q82" s="64"/>
      <c r="R82" s="64"/>
    </row>
    <row r="83" spans="1:18">
      <c r="A83" s="64"/>
      <c r="B83" s="64"/>
      <c r="C83" s="64"/>
      <c r="D83" s="64"/>
      <c r="E83" s="64"/>
      <c r="F83" s="64"/>
      <c r="G83" s="64"/>
      <c r="H83" s="64"/>
      <c r="I83" s="64"/>
      <c r="J83" s="64"/>
      <c r="K83" s="64"/>
      <c r="L83" s="64"/>
      <c r="M83" s="64"/>
      <c r="N83" s="64"/>
      <c r="O83" s="64"/>
      <c r="P83" s="64"/>
      <c r="Q83" s="64"/>
      <c r="R83" s="64"/>
    </row>
    <row r="84" spans="1:18">
      <c r="A84" s="64"/>
      <c r="B84" s="64"/>
      <c r="C84" s="64"/>
      <c r="D84" s="64"/>
      <c r="E84" s="64"/>
      <c r="F84" s="64"/>
      <c r="G84" s="64"/>
      <c r="H84" s="64"/>
      <c r="I84" s="64"/>
      <c r="J84" s="64"/>
      <c r="K84" s="64"/>
      <c r="L84" s="64"/>
      <c r="M84" s="64"/>
      <c r="N84" s="64"/>
      <c r="O84" s="64"/>
      <c r="P84" s="64"/>
      <c r="Q84" s="64"/>
      <c r="R84" s="64"/>
    </row>
    <row r="85" spans="1:18">
      <c r="A85" s="64"/>
      <c r="B85" s="64"/>
      <c r="C85" s="64"/>
      <c r="D85" s="64"/>
      <c r="E85" s="64"/>
      <c r="F85" s="64"/>
      <c r="G85" s="64"/>
      <c r="H85" s="64"/>
      <c r="I85" s="64"/>
      <c r="J85" s="64"/>
      <c r="K85" s="64"/>
      <c r="L85" s="64"/>
      <c r="M85" s="64"/>
      <c r="N85" s="64"/>
      <c r="O85" s="64"/>
      <c r="P85" s="64"/>
      <c r="Q85" s="64"/>
      <c r="R85" s="64"/>
    </row>
    <row r="86" spans="1:18">
      <c r="A86" s="64"/>
      <c r="B86" s="64"/>
      <c r="C86" s="64"/>
      <c r="D86" s="64"/>
      <c r="E86" s="64"/>
      <c r="F86" s="64"/>
      <c r="G86" s="64"/>
      <c r="H86" s="64"/>
      <c r="I86" s="64"/>
      <c r="J86" s="64"/>
      <c r="K86" s="64"/>
      <c r="L86" s="64"/>
      <c r="M86" s="64"/>
      <c r="N86" s="64"/>
      <c r="O86" s="64"/>
      <c r="P86" s="64"/>
      <c r="Q86" s="64"/>
      <c r="R86" s="64"/>
    </row>
    <row r="87" spans="1:18">
      <c r="A87" s="64"/>
      <c r="B87" s="64"/>
      <c r="C87" s="64"/>
      <c r="D87" s="64"/>
      <c r="E87" s="64"/>
      <c r="F87" s="64"/>
      <c r="G87" s="64"/>
      <c r="H87" s="64"/>
      <c r="I87" s="64"/>
      <c r="J87" s="64"/>
      <c r="K87" s="64"/>
      <c r="L87" s="64"/>
      <c r="M87" s="64"/>
      <c r="N87" s="64"/>
      <c r="O87" s="64"/>
      <c r="P87" s="64"/>
      <c r="Q87" s="64"/>
      <c r="R87" s="64"/>
    </row>
    <row r="88" spans="1:18">
      <c r="A88" s="64"/>
      <c r="B88" s="64"/>
      <c r="C88" s="64"/>
      <c r="D88" s="64"/>
      <c r="E88" s="64"/>
      <c r="F88" s="64"/>
      <c r="G88" s="64"/>
      <c r="H88" s="64"/>
      <c r="I88" s="64"/>
      <c r="J88" s="64"/>
      <c r="K88" s="64"/>
      <c r="L88" s="64"/>
      <c r="M88" s="64"/>
      <c r="N88" s="64"/>
      <c r="O88" s="64"/>
      <c r="P88" s="64"/>
      <c r="Q88" s="64"/>
      <c r="R88" s="64"/>
    </row>
    <row r="89" spans="1:18">
      <c r="A89" s="64"/>
      <c r="B89" s="64"/>
      <c r="C89" s="64"/>
      <c r="D89" s="64"/>
      <c r="E89" s="64"/>
      <c r="F89" s="64"/>
      <c r="G89" s="64"/>
      <c r="H89" s="64"/>
      <c r="I89" s="64"/>
      <c r="J89" s="64"/>
      <c r="K89" s="64"/>
      <c r="L89" s="64"/>
      <c r="M89" s="64"/>
      <c r="N89" s="64"/>
      <c r="O89" s="64"/>
      <c r="P89" s="64"/>
      <c r="Q89" s="64"/>
      <c r="R89" s="64"/>
    </row>
    <row r="90" spans="1:18">
      <c r="A90" s="64"/>
      <c r="B90" s="64"/>
      <c r="C90" s="64"/>
      <c r="D90" s="64"/>
      <c r="E90" s="64"/>
      <c r="F90" s="64"/>
      <c r="G90" s="64"/>
      <c r="H90" s="64"/>
      <c r="I90" s="64"/>
      <c r="J90" s="64"/>
      <c r="K90" s="64"/>
      <c r="L90" s="64"/>
      <c r="M90" s="64"/>
      <c r="N90" s="64"/>
      <c r="O90" s="64"/>
      <c r="P90" s="64"/>
      <c r="Q90" s="64"/>
      <c r="R90" s="64"/>
    </row>
    <row r="91" spans="1:18">
      <c r="A91" s="64"/>
      <c r="B91" s="64"/>
      <c r="C91" s="64"/>
      <c r="D91" s="64"/>
      <c r="E91" s="64"/>
      <c r="F91" s="64"/>
      <c r="G91" s="64"/>
      <c r="H91" s="64"/>
      <c r="I91" s="64"/>
      <c r="J91" s="64"/>
      <c r="K91" s="64"/>
      <c r="L91" s="64"/>
      <c r="M91" s="64"/>
      <c r="N91" s="64"/>
      <c r="O91" s="64"/>
      <c r="P91" s="64"/>
      <c r="Q91" s="64"/>
      <c r="R91" s="64"/>
    </row>
    <row r="92" spans="1:18">
      <c r="A92" s="64"/>
      <c r="B92" s="64"/>
      <c r="C92" s="64"/>
      <c r="D92" s="64"/>
      <c r="E92" s="64"/>
      <c r="F92" s="64"/>
      <c r="G92" s="64"/>
      <c r="H92" s="64"/>
      <c r="I92" s="64"/>
      <c r="J92" s="64"/>
      <c r="K92" s="64"/>
      <c r="L92" s="64"/>
      <c r="M92" s="64"/>
      <c r="N92" s="64"/>
      <c r="O92" s="64"/>
      <c r="P92" s="64"/>
      <c r="Q92" s="64"/>
      <c r="R92" s="64"/>
    </row>
    <row r="93" spans="1:18">
      <c r="A93" s="64"/>
      <c r="B93" s="64"/>
      <c r="C93" s="64"/>
      <c r="D93" s="64"/>
      <c r="E93" s="64"/>
      <c r="F93" s="64"/>
      <c r="G93" s="64"/>
      <c r="H93" s="64"/>
      <c r="I93" s="64"/>
      <c r="J93" s="64"/>
      <c r="K93" s="64"/>
      <c r="L93" s="64"/>
      <c r="M93" s="64"/>
      <c r="N93" s="64"/>
      <c r="O93" s="64"/>
      <c r="P93" s="64"/>
      <c r="Q93" s="64"/>
      <c r="R93" s="64"/>
    </row>
    <row r="94" spans="1:18">
      <c r="A94" s="64"/>
      <c r="B94" s="64"/>
      <c r="C94" s="64"/>
      <c r="D94" s="64"/>
      <c r="E94" s="64"/>
      <c r="F94" s="64"/>
      <c r="G94" s="64"/>
      <c r="H94" s="64"/>
      <c r="I94" s="64"/>
      <c r="J94" s="64"/>
      <c r="K94" s="64"/>
      <c r="L94" s="64"/>
      <c r="M94" s="64"/>
      <c r="N94" s="64"/>
      <c r="O94" s="64"/>
      <c r="P94" s="64"/>
      <c r="Q94" s="64"/>
      <c r="R94" s="64"/>
    </row>
    <row r="95" spans="1:18">
      <c r="A95" s="64"/>
      <c r="B95" s="64"/>
      <c r="C95" s="64"/>
      <c r="D95" s="64"/>
      <c r="E95" s="64"/>
      <c r="F95" s="64"/>
      <c r="G95" s="64"/>
      <c r="H95" s="64"/>
      <c r="I95" s="64"/>
      <c r="J95" s="64"/>
      <c r="K95" s="64"/>
      <c r="L95" s="64"/>
      <c r="M95" s="64"/>
      <c r="N95" s="64"/>
      <c r="O95" s="64"/>
      <c r="P95" s="64"/>
      <c r="Q95" s="64"/>
      <c r="R95" s="64"/>
    </row>
  </sheetData>
  <sheetProtection sheet="1"/>
  <mergeCells count="21">
    <mergeCell ref="A32:M32"/>
    <mergeCell ref="A27:M27"/>
    <mergeCell ref="A28:M28"/>
    <mergeCell ref="A30:M30"/>
    <mergeCell ref="A29:M29"/>
    <mergeCell ref="A26:M26"/>
    <mergeCell ref="A31:M31"/>
    <mergeCell ref="A20:M21"/>
    <mergeCell ref="A12:M12"/>
    <mergeCell ref="A24:M24"/>
    <mergeCell ref="A25:M25"/>
    <mergeCell ref="B16:E16"/>
    <mergeCell ref="A22:M23"/>
    <mergeCell ref="A2:M3"/>
    <mergeCell ref="C17:F17"/>
    <mergeCell ref="A17:B17"/>
    <mergeCell ref="A5:M6"/>
    <mergeCell ref="B13:E13"/>
    <mergeCell ref="B14:E14"/>
    <mergeCell ref="B15:E15"/>
    <mergeCell ref="A9:M11"/>
  </mergeCells>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8   Issued: 20th Dec 2011</oddHeader>
  </headerFooter>
</worksheet>
</file>

<file path=xl/worksheets/sheet3.xml><?xml version="1.0" encoding="utf-8"?>
<worksheet xmlns="http://schemas.openxmlformats.org/spreadsheetml/2006/main" xmlns:r="http://schemas.openxmlformats.org/officeDocument/2006/relationships">
  <sheetPr codeName="Sheet3"/>
  <dimension ref="B1:R768"/>
  <sheetViews>
    <sheetView workbookViewId="0">
      <selection activeCell="A13" sqref="A13:IV47"/>
    </sheetView>
  </sheetViews>
  <sheetFormatPr defaultRowHeight="12.75"/>
  <cols>
    <col min="1" max="1" width="2.5703125" style="64" customWidth="1"/>
    <col min="2" max="2" width="32.85546875" style="104" customWidth="1"/>
    <col min="3" max="3" width="10.140625" style="104" customWidth="1"/>
    <col min="4" max="4" width="16.5703125" style="104" customWidth="1"/>
    <col min="5" max="5" width="9.140625" style="104"/>
    <col min="6" max="6" width="14.140625" style="104" customWidth="1"/>
    <col min="7" max="7" width="10.85546875" style="104" customWidth="1"/>
    <col min="8" max="8" width="14.28515625" style="104" customWidth="1"/>
    <col min="9" max="9" width="10.42578125" style="104" customWidth="1"/>
    <col min="10" max="10" width="12.140625" style="104" customWidth="1"/>
    <col min="11" max="11" width="11.5703125" style="104" customWidth="1"/>
    <col min="12" max="12" width="12" style="104" customWidth="1"/>
    <col min="13" max="13" width="10" style="104" bestFit="1" customWidth="1"/>
    <col min="14" max="14" width="13" style="104" customWidth="1"/>
    <col min="15" max="15" width="9.140625" style="104"/>
    <col min="16" max="16" width="10.5703125" style="104" customWidth="1"/>
    <col min="17" max="18" width="9.140625" style="104"/>
    <col min="19" max="16384" width="9.140625" style="64"/>
  </cols>
  <sheetData>
    <row r="1" spans="2:18" s="102" customFormat="1" ht="53.25" customHeight="1">
      <c r="B1" s="107" t="s">
        <v>0</v>
      </c>
      <c r="C1" s="107" t="s">
        <v>1</v>
      </c>
      <c r="D1" s="107" t="s">
        <v>196</v>
      </c>
      <c r="E1" s="107" t="s">
        <v>97</v>
      </c>
      <c r="F1" s="107" t="s">
        <v>141</v>
      </c>
      <c r="G1" s="107" t="s">
        <v>140</v>
      </c>
      <c r="H1" s="108" t="s">
        <v>98</v>
      </c>
      <c r="I1" s="107" t="s">
        <v>143</v>
      </c>
      <c r="J1" s="107" t="s">
        <v>99</v>
      </c>
      <c r="K1" s="107" t="s">
        <v>100</v>
      </c>
      <c r="L1" s="107" t="s">
        <v>144</v>
      </c>
      <c r="M1" s="107" t="s">
        <v>101</v>
      </c>
      <c r="N1" s="107" t="s">
        <v>145</v>
      </c>
      <c r="O1" s="107" t="s">
        <v>160</v>
      </c>
      <c r="P1" s="107" t="s">
        <v>146</v>
      </c>
      <c r="Q1" s="107" t="s">
        <v>161</v>
      </c>
      <c r="R1" s="107" t="s">
        <v>147</v>
      </c>
    </row>
    <row r="2" spans="2:18">
      <c r="B2" s="101" t="str">
        <f>IF(Jan!B8="","",Jan!B8)</f>
        <v>Bring Head</v>
      </c>
      <c r="C2" s="101" t="str">
        <f>IF(Jan!B8="","",Jan!C8)</f>
        <v>SCAP1</v>
      </c>
      <c r="D2" s="101" t="str">
        <f>IF(Jan!B8="","",Jan!D8)</f>
        <v>CAR/L/1015854</v>
      </c>
      <c r="E2" s="101" t="str">
        <f>IF('GENERAL GUIDELINES &amp; SITE INFO'!N40="","",'GENERAL GUIDELINES &amp; SITE INFO'!N40)</f>
        <v>salmon</v>
      </c>
      <c r="F2" s="109">
        <f>SUM(Jan!X8,Feb!X8,Mar!X8,Apr!X8,May!X8,June!X8,July!X8,Aug!X8,Sept!X8,Oct!X8,Nov!X8,Dec!X8)</f>
        <v>146450</v>
      </c>
      <c r="G2" s="43">
        <f>IF(E2="Salmon",1)+IF(E2="Cod",1.5)+IF(E2="Halibut",1.4)+IF(E2="Haddock",1.5)+IF(E2="Trout",1)</f>
        <v>1</v>
      </c>
      <c r="H2" s="103">
        <f>((F2*0.03*0.08)+(F2*0.08*0.6))*G2</f>
        <v>7381.08</v>
      </c>
      <c r="I2" s="101" t="str">
        <f t="shared" ref="I2:I12" si="0">IF(H2&lt;=50000,"BRT",H2)</f>
        <v>BRT</v>
      </c>
      <c r="J2" s="5">
        <v>1.2</v>
      </c>
      <c r="K2" s="103">
        <f>((F2*0.03*(J2/100))+(F2*(J2/100)*0.55))</f>
        <v>1019.2920000000001</v>
      </c>
      <c r="L2" s="101" t="str">
        <f t="shared" ref="L2:L12" si="1">IF(K2&lt;=5000,"BRT",K2)</f>
        <v>BRT</v>
      </c>
      <c r="M2" s="101">
        <f>(F2*0.03*0.49)+(F2*0.49*0.3)</f>
        <v>23680.964999999997</v>
      </c>
      <c r="N2" s="101" t="str">
        <f t="shared" ref="N2:N12" si="2">IF(M2&lt;=50000,"BRT",M2)</f>
        <v>BRT</v>
      </c>
      <c r="O2" s="101">
        <f>F2*0.0001423</f>
        <v>20.839834999999997</v>
      </c>
      <c r="P2" s="101" t="str">
        <f t="shared" ref="P2:P12" si="3">IF(O2&lt;=100,"BRT",O2)</f>
        <v>BRT</v>
      </c>
      <c r="Q2" s="101">
        <f>F2*0.0000068</f>
        <v>0.99585999999999997</v>
      </c>
      <c r="R2" s="101" t="str">
        <f t="shared" ref="R2:R12" si="4">IF(Q2&lt;=20,"BRT",Q2)</f>
        <v>BRT</v>
      </c>
    </row>
    <row r="3" spans="2:18">
      <c r="B3" s="101" t="str">
        <f>IF(Jan!B9="","",Jan!B9)</f>
        <v>Eday Sound</v>
      </c>
      <c r="C3" s="101" t="str">
        <f>IF(Jan!C9="","",Jan!C9)</f>
        <v>EDA1</v>
      </c>
      <c r="D3" s="101" t="str">
        <f>IF(Jan!B9="","",Jan!D9)</f>
        <v>CAR/L/1003956</v>
      </c>
      <c r="E3" s="101" t="str">
        <f>IF('GENERAL GUIDELINES &amp; SITE INFO'!N41="","",'GENERAL GUIDELINES &amp; SITE INFO'!N41)</f>
        <v>salmon</v>
      </c>
      <c r="F3" s="109">
        <f>SUM(Jan!X9,Feb!X9,Mar!X9,Apr!X9,May!X9,June!X9,July!X9,Aug!X9,Sept!X9,Oct!X9,Nov!X9,Dec!X9)</f>
        <v>0</v>
      </c>
      <c r="G3" s="43">
        <f>IF(E3="Salmon",1)+IF(E3="Cod",1.5)+IF(E3="Halibut",1.4)+IF(E3="Haddock",1.5)+IF(E3="Trout",1)</f>
        <v>1</v>
      </c>
      <c r="H3" s="103">
        <f t="shared" ref="H3:H12" si="5">((F3*0.03*0.08)+(F3*0.08*0.6))*G3</f>
        <v>0</v>
      </c>
      <c r="I3" s="101" t="str">
        <f t="shared" si="0"/>
        <v>BRT</v>
      </c>
      <c r="J3" s="5">
        <v>1.2</v>
      </c>
      <c r="K3" s="103">
        <f t="shared" ref="K3:K12" si="6">((F3*0.03*(J3/100))+(F3*(J3/100)*0.55))</f>
        <v>0</v>
      </c>
      <c r="L3" s="101" t="str">
        <f t="shared" si="1"/>
        <v>BRT</v>
      </c>
      <c r="M3" s="101">
        <f t="shared" ref="M3:M12" si="7">(F3*0.03*0.49)+(F3*0.49*0.3)</f>
        <v>0</v>
      </c>
      <c r="N3" s="101" t="str">
        <f t="shared" si="2"/>
        <v>BRT</v>
      </c>
      <c r="O3" s="101">
        <f t="shared" ref="O3:O12" si="8">F3*0.0001423</f>
        <v>0</v>
      </c>
      <c r="P3" s="101" t="str">
        <f t="shared" si="3"/>
        <v>BRT</v>
      </c>
      <c r="Q3" s="101">
        <f t="shared" ref="Q3:Q12" si="9">F3*0.0000068</f>
        <v>0</v>
      </c>
      <c r="R3" s="101" t="str">
        <f t="shared" si="4"/>
        <v>BRT</v>
      </c>
    </row>
    <row r="4" spans="2:18">
      <c r="B4" s="101" t="str">
        <f>IF(Jan!B10="","",Jan!B10)</f>
        <v>Kirk Taing</v>
      </c>
      <c r="C4" s="101" t="str">
        <f>IF(Jan!C10="","",Jan!C10)</f>
        <v>MILL1</v>
      </c>
      <c r="D4" s="101" t="str">
        <f>IF(Jan!B10="","",Jan!D10)</f>
        <v>CAR/L/1003952</v>
      </c>
      <c r="E4" s="101" t="str">
        <f>IF('GENERAL GUIDELINES &amp; SITE INFO'!N42="","",'GENERAL GUIDELINES &amp; SITE INFO'!N42)</f>
        <v>salmon</v>
      </c>
      <c r="F4" s="109">
        <f>SUM(Jan!X10,Feb!X10,Mar!X10,Apr!X10,May!X10,June!X10,July!X10,Aug!X10,Sept!X10,Oct!X10,Nov!X10,Dec!X10)</f>
        <v>0</v>
      </c>
      <c r="G4" s="43">
        <f>IF(E4="Salmon",1)+IF(E4="Cod",1.5)+IF(E4="Halibut",1.4)+IF(E4="Haddock",1.5)+IF(E4="Trout",1)</f>
        <v>1</v>
      </c>
      <c r="H4" s="103">
        <f t="shared" si="5"/>
        <v>0</v>
      </c>
      <c r="I4" s="101" t="str">
        <f t="shared" si="0"/>
        <v>BRT</v>
      </c>
      <c r="J4" s="5">
        <v>1.2</v>
      </c>
      <c r="K4" s="103">
        <f t="shared" si="6"/>
        <v>0</v>
      </c>
      <c r="L4" s="101" t="str">
        <f t="shared" si="1"/>
        <v>BRT</v>
      </c>
      <c r="M4" s="101">
        <f t="shared" si="7"/>
        <v>0</v>
      </c>
      <c r="N4" s="101" t="str">
        <f t="shared" si="2"/>
        <v>BRT</v>
      </c>
      <c r="O4" s="101">
        <f t="shared" si="8"/>
        <v>0</v>
      </c>
      <c r="P4" s="101" t="str">
        <f t="shared" si="3"/>
        <v>BRT</v>
      </c>
      <c r="Q4" s="101">
        <f t="shared" si="9"/>
        <v>0</v>
      </c>
      <c r="R4" s="101" t="str">
        <f t="shared" si="4"/>
        <v>BRT</v>
      </c>
    </row>
    <row r="5" spans="2:18">
      <c r="B5" s="101" t="str">
        <f>IF(Jan!B11="","",Jan!B11)</f>
        <v>Mill Bay, Stronsay</v>
      </c>
      <c r="C5" s="101" t="str">
        <f>IF(Jan!C11="","",Jan!C11)</f>
        <v>MIL1</v>
      </c>
      <c r="D5" s="101" t="str">
        <f>IF(Jan!B11="","",Jan!D11)</f>
        <v>CAR/L/1034607</v>
      </c>
      <c r="E5" s="101" t="str">
        <f>IF('GENERAL GUIDELINES &amp; SITE INFO'!N43="","",'GENERAL GUIDELINES &amp; SITE INFO'!N43)</f>
        <v>salmon</v>
      </c>
      <c r="F5" s="109">
        <f>SUM(Jan!X11,Feb!X11,Mar!X11,Apr!X11,May!X11,June!X11,July!X11,Aug!X11,Sept!X11,Oct!X11,Nov!X11,Dec!X11)</f>
        <v>0</v>
      </c>
      <c r="G5" s="43">
        <f t="shared" ref="G5:G12" si="10">IF(E5="Salmon",1)+IF(E5="Cod",1.5)+IF(E5="Halibut",1.4)+IF(E5="Haddock",1.5)+IF(E5="Trout",1)</f>
        <v>1</v>
      </c>
      <c r="H5" s="103">
        <f t="shared" si="5"/>
        <v>0</v>
      </c>
      <c r="I5" s="101" t="str">
        <f t="shared" si="0"/>
        <v>BRT</v>
      </c>
      <c r="J5" s="5">
        <v>1.2</v>
      </c>
      <c r="K5" s="103">
        <f t="shared" si="6"/>
        <v>0</v>
      </c>
      <c r="L5" s="101" t="str">
        <f t="shared" si="1"/>
        <v>BRT</v>
      </c>
      <c r="M5" s="101">
        <f t="shared" si="7"/>
        <v>0</v>
      </c>
      <c r="N5" s="101" t="str">
        <f t="shared" si="2"/>
        <v>BRT</v>
      </c>
      <c r="O5" s="101">
        <f t="shared" si="8"/>
        <v>0</v>
      </c>
      <c r="P5" s="101" t="str">
        <f t="shared" si="3"/>
        <v>BRT</v>
      </c>
      <c r="Q5" s="101">
        <f t="shared" si="9"/>
        <v>0</v>
      </c>
      <c r="R5" s="101" t="str">
        <f t="shared" si="4"/>
        <v>BRT</v>
      </c>
    </row>
    <row r="6" spans="2:18">
      <c r="B6" s="101" t="str">
        <f>IF(Jan!B12="","",Jan!B12)</f>
        <v>Puldrite Bay</v>
      </c>
      <c r="C6" s="101" t="str">
        <f>IF(Jan!C12="","",Jan!C12)</f>
        <v>PUL1</v>
      </c>
      <c r="D6" s="101" t="str">
        <f>IF(Jan!B12="","",Jan!D12)</f>
        <v>CAR/L/1003954</v>
      </c>
      <c r="E6" s="101" t="str">
        <f>IF('GENERAL GUIDELINES &amp; SITE INFO'!N44="","",'GENERAL GUIDELINES &amp; SITE INFO'!N44)</f>
        <v>salmon</v>
      </c>
      <c r="F6" s="109">
        <f>SUM(Jan!X12,Feb!X12,Mar!X12,Apr!X12,May!X12,June!X12,July!X12,Aug!X12,Sept!X12,Oct!X12,Nov!X12,Dec!X12)</f>
        <v>265022</v>
      </c>
      <c r="G6" s="43">
        <f t="shared" si="10"/>
        <v>1</v>
      </c>
      <c r="H6" s="103">
        <f t="shared" si="5"/>
        <v>13357.1088</v>
      </c>
      <c r="I6" s="101" t="str">
        <f t="shared" si="0"/>
        <v>BRT</v>
      </c>
      <c r="J6" s="5">
        <v>1.2</v>
      </c>
      <c r="K6" s="103">
        <f t="shared" si="6"/>
        <v>1844.5531200000003</v>
      </c>
      <c r="L6" s="101" t="str">
        <f t="shared" si="1"/>
        <v>BRT</v>
      </c>
      <c r="M6" s="101">
        <f t="shared" si="7"/>
        <v>42854.057399999998</v>
      </c>
      <c r="N6" s="101" t="str">
        <f t="shared" si="2"/>
        <v>BRT</v>
      </c>
      <c r="O6" s="101">
        <f t="shared" si="8"/>
        <v>37.712630599999997</v>
      </c>
      <c r="P6" s="101" t="str">
        <f t="shared" si="3"/>
        <v>BRT</v>
      </c>
      <c r="Q6" s="101">
        <f t="shared" si="9"/>
        <v>1.8021496000000001</v>
      </c>
      <c r="R6" s="101" t="str">
        <f t="shared" si="4"/>
        <v>BRT</v>
      </c>
    </row>
    <row r="7" spans="2:18">
      <c r="B7" s="101" t="str">
        <f>IF(Jan!B13="","",Jan!B13)</f>
        <v>Toy Ness</v>
      </c>
      <c r="C7" s="101" t="str">
        <f>IF(Jan!C13="","",Jan!C13)</f>
        <v>TOYN1</v>
      </c>
      <c r="D7" s="101" t="str">
        <f>IF(Jan!B13="","",Jan!D13)</f>
        <v>CAR/L/1015855</v>
      </c>
      <c r="E7" s="101" t="str">
        <f>IF('GENERAL GUIDELINES &amp; SITE INFO'!N45="","",'GENERAL GUIDELINES &amp; SITE INFO'!N45)</f>
        <v>salmon</v>
      </c>
      <c r="F7" s="109">
        <f>SUM(Jan!X13,Feb!X13,Mar!X13,Apr!X13,May!X13,June!X13,July!X13,Aug!X13,Sept!X13,Oct!X13,Nov!X13,Dec!X13)</f>
        <v>51443</v>
      </c>
      <c r="G7" s="43">
        <f t="shared" si="10"/>
        <v>1</v>
      </c>
      <c r="H7" s="103">
        <f t="shared" si="5"/>
        <v>2592.7272000000003</v>
      </c>
      <c r="I7" s="101" t="str">
        <f t="shared" si="0"/>
        <v>BRT</v>
      </c>
      <c r="J7" s="5">
        <v>1.2</v>
      </c>
      <c r="K7" s="103">
        <f t="shared" si="6"/>
        <v>358.04328000000004</v>
      </c>
      <c r="L7" s="101" t="str">
        <f t="shared" si="1"/>
        <v>BRT</v>
      </c>
      <c r="M7" s="101">
        <f t="shared" si="7"/>
        <v>8318.3330999999998</v>
      </c>
      <c r="N7" s="101" t="str">
        <f t="shared" si="2"/>
        <v>BRT</v>
      </c>
      <c r="O7" s="101">
        <f t="shared" si="8"/>
        <v>7.3203388999999994</v>
      </c>
      <c r="P7" s="101" t="str">
        <f t="shared" si="3"/>
        <v>BRT</v>
      </c>
      <c r="Q7" s="101">
        <f t="shared" si="9"/>
        <v>0.34981240000000002</v>
      </c>
      <c r="R7" s="101" t="str">
        <f t="shared" si="4"/>
        <v>BRT</v>
      </c>
    </row>
    <row r="8" spans="2:18">
      <c r="B8" s="101" t="str">
        <f>IF(Jan!B14="","",Jan!B14)</f>
        <v>Veantrow Bay</v>
      </c>
      <c r="C8" s="101" t="str">
        <f>IF(Jan!C14="","",Jan!C14)</f>
        <v>VEA1</v>
      </c>
      <c r="D8" s="101" t="str">
        <f>IF(Jan!B14="","",Jan!D14)</f>
        <v>CAR/L/1003931</v>
      </c>
      <c r="E8" s="101" t="str">
        <f>IF('GENERAL GUIDELINES &amp; SITE INFO'!N46="","",'GENERAL GUIDELINES &amp; SITE INFO'!N46)</f>
        <v>salmon</v>
      </c>
      <c r="F8" s="109">
        <f>SUM(Jan!X14,Feb!X14,Mar!X14,Apr!X14,May!X14,June!X14,July!X14,Aug!X14,Sept!X14,Oct!X14,Nov!X14,Dec!X14)</f>
        <v>657212</v>
      </c>
      <c r="G8" s="43">
        <f t="shared" si="10"/>
        <v>1</v>
      </c>
      <c r="H8" s="103">
        <f t="shared" si="5"/>
        <v>33123.484799999998</v>
      </c>
      <c r="I8" s="101" t="str">
        <f t="shared" si="0"/>
        <v>BRT</v>
      </c>
      <c r="J8" s="5">
        <v>1.2</v>
      </c>
      <c r="K8" s="103">
        <f t="shared" si="6"/>
        <v>4574.1955200000002</v>
      </c>
      <c r="L8" s="101" t="str">
        <f t="shared" si="1"/>
        <v>BRT</v>
      </c>
      <c r="M8" s="101">
        <f t="shared" si="7"/>
        <v>106271.18040000001</v>
      </c>
      <c r="N8" s="101">
        <f t="shared" si="2"/>
        <v>106271.18040000001</v>
      </c>
      <c r="O8" s="101">
        <f t="shared" si="8"/>
        <v>93.521267599999987</v>
      </c>
      <c r="P8" s="101" t="str">
        <f t="shared" si="3"/>
        <v>BRT</v>
      </c>
      <c r="Q8" s="101">
        <f t="shared" si="9"/>
        <v>4.4690415999999997</v>
      </c>
      <c r="R8" s="101" t="str">
        <f t="shared" si="4"/>
        <v>BRT</v>
      </c>
    </row>
    <row r="9" spans="2:18">
      <c r="B9" s="101" t="str">
        <f>IF(Jan!B15="","",Jan!B15)</f>
        <v/>
      </c>
      <c r="C9" s="101" t="str">
        <f>IF(Jan!C15="","",Jan!C15)</f>
        <v/>
      </c>
      <c r="D9" s="101" t="str">
        <f>IF(Jan!B15="","",Jan!D15)</f>
        <v/>
      </c>
      <c r="E9" s="101" t="str">
        <f>IF('GENERAL GUIDELINES &amp; SITE INFO'!N47="","",'GENERAL GUIDELINES &amp; SITE INFO'!N47)</f>
        <v/>
      </c>
      <c r="F9" s="109">
        <f>SUM(Jan!X15,Feb!X15,Mar!X15,Apr!X15,May!X15,June!X15,July!X15,Aug!X15,Sept!X15,Oct!X15,Nov!X15,Dec!X15)</f>
        <v>0</v>
      </c>
      <c r="G9" s="43">
        <f t="shared" si="10"/>
        <v>0</v>
      </c>
      <c r="H9" s="103">
        <f t="shared" si="5"/>
        <v>0</v>
      </c>
      <c r="I9" s="101" t="str">
        <f t="shared" si="0"/>
        <v>BRT</v>
      </c>
      <c r="J9" s="5">
        <v>1.2</v>
      </c>
      <c r="K9" s="103">
        <f t="shared" si="6"/>
        <v>0</v>
      </c>
      <c r="L9" s="101" t="str">
        <f t="shared" si="1"/>
        <v>BRT</v>
      </c>
      <c r="M9" s="101">
        <f t="shared" si="7"/>
        <v>0</v>
      </c>
      <c r="N9" s="101" t="str">
        <f t="shared" si="2"/>
        <v>BRT</v>
      </c>
      <c r="O9" s="101">
        <f t="shared" si="8"/>
        <v>0</v>
      </c>
      <c r="P9" s="101" t="str">
        <f t="shared" si="3"/>
        <v>BRT</v>
      </c>
      <c r="Q9" s="101">
        <f t="shared" si="9"/>
        <v>0</v>
      </c>
      <c r="R9" s="101" t="str">
        <f t="shared" si="4"/>
        <v>BRT</v>
      </c>
    </row>
    <row r="10" spans="2:18">
      <c r="B10" s="101" t="str">
        <f>IF(Jan!B16="","",Jan!B16)</f>
        <v/>
      </c>
      <c r="C10" s="101" t="str">
        <f>IF(Jan!C16="","",Jan!C16)</f>
        <v/>
      </c>
      <c r="D10" s="101" t="str">
        <f>IF(Jan!B16="","",Jan!D16)</f>
        <v/>
      </c>
      <c r="E10" s="101" t="str">
        <f>IF('GENERAL GUIDELINES &amp; SITE INFO'!N48="","",'GENERAL GUIDELINES &amp; SITE INFO'!N48)</f>
        <v/>
      </c>
      <c r="F10" s="109">
        <f>SUM(Jan!X16,Feb!X16,Mar!X16,Apr!X16,May!X16,June!X16,July!X16,Aug!X16,Sept!X16,Oct!X16,Nov!X16,Dec!X16)</f>
        <v>0</v>
      </c>
      <c r="G10" s="43">
        <f t="shared" si="10"/>
        <v>0</v>
      </c>
      <c r="H10" s="103">
        <f t="shared" si="5"/>
        <v>0</v>
      </c>
      <c r="I10" s="101" t="str">
        <f t="shared" si="0"/>
        <v>BRT</v>
      </c>
      <c r="J10" s="5">
        <v>1.2</v>
      </c>
      <c r="K10" s="103">
        <f t="shared" si="6"/>
        <v>0</v>
      </c>
      <c r="L10" s="101" t="str">
        <f t="shared" si="1"/>
        <v>BRT</v>
      </c>
      <c r="M10" s="101">
        <f t="shared" si="7"/>
        <v>0</v>
      </c>
      <c r="N10" s="101" t="str">
        <f t="shared" si="2"/>
        <v>BRT</v>
      </c>
      <c r="O10" s="101">
        <f t="shared" si="8"/>
        <v>0</v>
      </c>
      <c r="P10" s="101" t="str">
        <f t="shared" si="3"/>
        <v>BRT</v>
      </c>
      <c r="Q10" s="101">
        <f t="shared" si="9"/>
        <v>0</v>
      </c>
      <c r="R10" s="101" t="str">
        <f t="shared" si="4"/>
        <v>BRT</v>
      </c>
    </row>
    <row r="11" spans="2:18">
      <c r="B11" s="101" t="str">
        <f>IF(Jan!B17="","",Jan!B17)</f>
        <v/>
      </c>
      <c r="C11" s="101" t="str">
        <f>IF(Jan!C17="","",Jan!C17)</f>
        <v/>
      </c>
      <c r="D11" s="101" t="str">
        <f>IF(Jan!B17="","",Jan!D17)</f>
        <v/>
      </c>
      <c r="E11" s="101" t="str">
        <f>IF('GENERAL GUIDELINES &amp; SITE INFO'!N49="","",'GENERAL GUIDELINES &amp; SITE INFO'!N49)</f>
        <v/>
      </c>
      <c r="F11" s="109">
        <f>SUM(Jan!X17,Feb!X17,Mar!X17,Apr!X17,May!X17,June!X17,July!X17,Aug!X17,Sept!X17,Oct!X17,Nov!X17,Dec!X17)</f>
        <v>0</v>
      </c>
      <c r="G11" s="43">
        <f t="shared" si="10"/>
        <v>0</v>
      </c>
      <c r="H11" s="103">
        <f t="shared" si="5"/>
        <v>0</v>
      </c>
      <c r="I11" s="101" t="str">
        <f t="shared" si="0"/>
        <v>BRT</v>
      </c>
      <c r="J11" s="5">
        <v>1.2</v>
      </c>
      <c r="K11" s="103">
        <f t="shared" si="6"/>
        <v>0</v>
      </c>
      <c r="L11" s="101" t="str">
        <f t="shared" si="1"/>
        <v>BRT</v>
      </c>
      <c r="M11" s="101">
        <f t="shared" si="7"/>
        <v>0</v>
      </c>
      <c r="N11" s="101" t="str">
        <f t="shared" si="2"/>
        <v>BRT</v>
      </c>
      <c r="O11" s="101">
        <f t="shared" si="8"/>
        <v>0</v>
      </c>
      <c r="P11" s="101" t="str">
        <f t="shared" si="3"/>
        <v>BRT</v>
      </c>
      <c r="Q11" s="101">
        <f t="shared" si="9"/>
        <v>0</v>
      </c>
      <c r="R11" s="101" t="str">
        <f t="shared" si="4"/>
        <v>BRT</v>
      </c>
    </row>
    <row r="12" spans="2:18">
      <c r="B12" s="101" t="str">
        <f>IF(Jan!B18="","",Jan!B18)</f>
        <v/>
      </c>
      <c r="C12" s="101" t="str">
        <f>IF(Jan!C18="","",Jan!C18)</f>
        <v/>
      </c>
      <c r="D12" s="101" t="str">
        <f>IF(Jan!B18="","",Jan!D18)</f>
        <v/>
      </c>
      <c r="E12" s="101" t="str">
        <f>IF('GENERAL GUIDELINES &amp; SITE INFO'!N50="","",'GENERAL GUIDELINES &amp; SITE INFO'!N50)</f>
        <v/>
      </c>
      <c r="F12" s="109">
        <f>SUM(Jan!X18,Feb!X18,Mar!X18,Apr!X18,May!X18,June!X18,July!X18,Aug!X18,Sept!X18,Oct!X18,Nov!X18,Dec!X18)</f>
        <v>0</v>
      </c>
      <c r="G12" s="43">
        <f t="shared" si="10"/>
        <v>0</v>
      </c>
      <c r="H12" s="103">
        <f t="shared" si="5"/>
        <v>0</v>
      </c>
      <c r="I12" s="101" t="str">
        <f t="shared" si="0"/>
        <v>BRT</v>
      </c>
      <c r="J12" s="5">
        <v>1.2</v>
      </c>
      <c r="K12" s="103">
        <f t="shared" si="6"/>
        <v>0</v>
      </c>
      <c r="L12" s="101" t="str">
        <f t="shared" si="1"/>
        <v>BRT</v>
      </c>
      <c r="M12" s="101">
        <f t="shared" si="7"/>
        <v>0</v>
      </c>
      <c r="N12" s="101" t="str">
        <f t="shared" si="2"/>
        <v>BRT</v>
      </c>
      <c r="O12" s="101">
        <f t="shared" si="8"/>
        <v>0</v>
      </c>
      <c r="P12" s="101" t="str">
        <f t="shared" si="3"/>
        <v>BRT</v>
      </c>
      <c r="Q12" s="101">
        <f t="shared" si="9"/>
        <v>0</v>
      </c>
      <c r="R12" s="101" t="str">
        <f t="shared" si="4"/>
        <v>BRT</v>
      </c>
    </row>
    <row r="13" spans="2:18">
      <c r="B13" s="18"/>
      <c r="C13" s="18"/>
      <c r="D13" s="18"/>
      <c r="E13" s="18"/>
      <c r="F13" s="18"/>
      <c r="G13" s="18"/>
      <c r="H13" s="18"/>
      <c r="I13" s="18"/>
      <c r="J13" s="18"/>
      <c r="K13" s="18"/>
      <c r="L13" s="18"/>
      <c r="M13" s="18"/>
      <c r="N13" s="18"/>
      <c r="O13" s="18"/>
      <c r="P13" s="18"/>
      <c r="Q13" s="18"/>
      <c r="R13" s="18"/>
    </row>
    <row r="14" spans="2:18">
      <c r="B14" s="18"/>
      <c r="C14" s="18"/>
      <c r="D14" s="18"/>
      <c r="E14" s="18"/>
      <c r="F14" s="18"/>
      <c r="G14" s="18"/>
      <c r="H14" s="18"/>
      <c r="I14" s="18"/>
      <c r="J14" s="18"/>
      <c r="K14" s="18"/>
      <c r="L14" s="18"/>
      <c r="M14" s="18"/>
      <c r="N14" s="18"/>
      <c r="O14" s="18"/>
      <c r="P14" s="18"/>
      <c r="Q14" s="18"/>
      <c r="R14" s="18"/>
    </row>
    <row r="15" spans="2:18">
      <c r="B15" s="18"/>
      <c r="C15" s="18"/>
      <c r="D15" s="18"/>
      <c r="E15" s="18"/>
      <c r="F15" s="18"/>
      <c r="G15" s="18"/>
      <c r="H15" s="18"/>
      <c r="I15" s="18"/>
      <c r="J15" s="18"/>
      <c r="K15" s="18"/>
      <c r="L15" s="18"/>
      <c r="M15" s="18"/>
      <c r="N15" s="18"/>
      <c r="O15" s="18"/>
      <c r="P15" s="18"/>
      <c r="Q15" s="18"/>
      <c r="R15" s="18"/>
    </row>
    <row r="16" spans="2:18">
      <c r="B16" s="18"/>
      <c r="C16" s="18"/>
      <c r="D16" s="18"/>
      <c r="E16" s="18"/>
      <c r="F16" s="18"/>
      <c r="G16" s="18"/>
      <c r="H16" s="18"/>
      <c r="I16" s="18"/>
      <c r="J16" s="18"/>
      <c r="K16" s="18"/>
      <c r="L16" s="18"/>
      <c r="M16" s="18"/>
      <c r="N16" s="18"/>
      <c r="O16" s="18"/>
      <c r="P16" s="18"/>
      <c r="Q16" s="18"/>
      <c r="R16" s="18"/>
    </row>
    <row r="17" spans="2:18">
      <c r="B17" s="18"/>
      <c r="C17" s="18"/>
      <c r="D17" s="18"/>
      <c r="E17" s="18"/>
      <c r="F17" s="18"/>
      <c r="G17" s="18"/>
      <c r="H17" s="18"/>
      <c r="I17" s="18"/>
      <c r="J17" s="18"/>
      <c r="K17" s="18"/>
      <c r="L17" s="18"/>
      <c r="M17" s="18"/>
      <c r="N17" s="18"/>
      <c r="O17" s="18"/>
      <c r="P17" s="18"/>
      <c r="Q17" s="18"/>
      <c r="R17" s="18"/>
    </row>
    <row r="18" spans="2:18">
      <c r="B18" s="18"/>
      <c r="C18" s="18"/>
      <c r="D18" s="18"/>
      <c r="E18" s="18"/>
      <c r="F18" s="18"/>
      <c r="G18" s="18"/>
      <c r="H18" s="18"/>
      <c r="I18" s="18"/>
      <c r="J18" s="18"/>
      <c r="K18" s="18"/>
      <c r="L18" s="18"/>
      <c r="M18" s="18"/>
      <c r="N18" s="18"/>
      <c r="O18" s="18"/>
      <c r="P18" s="18"/>
      <c r="Q18" s="18"/>
      <c r="R18" s="18"/>
    </row>
    <row r="19" spans="2:18">
      <c r="B19" s="18"/>
      <c r="C19" s="18"/>
      <c r="D19" s="18"/>
      <c r="E19" s="18"/>
      <c r="F19" s="18"/>
      <c r="G19" s="18"/>
      <c r="H19" s="18"/>
      <c r="I19" s="18"/>
      <c r="J19" s="18"/>
      <c r="K19" s="18"/>
      <c r="L19" s="18"/>
      <c r="M19" s="18"/>
      <c r="N19" s="18"/>
      <c r="O19" s="18"/>
      <c r="P19" s="18"/>
      <c r="Q19" s="18"/>
      <c r="R19" s="18"/>
    </row>
    <row r="20" spans="2:18">
      <c r="B20" s="18"/>
      <c r="C20" s="18"/>
      <c r="D20" s="18"/>
      <c r="E20" s="18"/>
      <c r="F20" s="18"/>
      <c r="G20" s="18"/>
      <c r="H20" s="18"/>
      <c r="I20" s="18"/>
      <c r="J20" s="18"/>
      <c r="K20" s="18"/>
      <c r="L20" s="18"/>
      <c r="M20" s="18"/>
      <c r="N20" s="18"/>
      <c r="O20" s="18"/>
      <c r="P20" s="18"/>
      <c r="Q20" s="18"/>
      <c r="R20" s="18"/>
    </row>
    <row r="21" spans="2:18">
      <c r="B21" s="18"/>
      <c r="C21" s="18"/>
      <c r="D21" s="18"/>
      <c r="E21" s="18"/>
      <c r="F21" s="18"/>
      <c r="G21" s="18"/>
      <c r="H21" s="18"/>
      <c r="I21" s="18"/>
      <c r="J21" s="18"/>
      <c r="K21" s="18"/>
      <c r="L21" s="18"/>
      <c r="M21" s="18"/>
      <c r="N21" s="18"/>
      <c r="O21" s="18"/>
      <c r="P21" s="18"/>
      <c r="Q21" s="18"/>
      <c r="R21" s="18"/>
    </row>
    <row r="22" spans="2:18">
      <c r="B22" s="18"/>
      <c r="C22" s="18"/>
      <c r="D22" s="18"/>
      <c r="E22" s="18"/>
      <c r="F22" s="18"/>
      <c r="G22" s="18"/>
      <c r="H22" s="18"/>
      <c r="I22" s="18"/>
      <c r="J22" s="18"/>
      <c r="K22" s="18"/>
      <c r="L22" s="18"/>
      <c r="M22" s="18"/>
      <c r="N22" s="18"/>
      <c r="O22" s="18"/>
      <c r="P22" s="18"/>
      <c r="Q22" s="18"/>
      <c r="R22" s="18"/>
    </row>
    <row r="23" spans="2:18">
      <c r="B23" s="18"/>
      <c r="C23" s="18"/>
      <c r="D23" s="18"/>
      <c r="E23" s="18"/>
      <c r="F23" s="18"/>
      <c r="G23" s="18"/>
      <c r="H23" s="18"/>
      <c r="I23" s="18"/>
      <c r="J23" s="18"/>
      <c r="K23" s="18"/>
      <c r="L23" s="18"/>
      <c r="M23" s="18"/>
      <c r="N23" s="18"/>
      <c r="O23" s="18"/>
      <c r="P23" s="18"/>
      <c r="Q23" s="18"/>
      <c r="R23" s="18"/>
    </row>
    <row r="24" spans="2:18">
      <c r="B24" s="18"/>
      <c r="C24" s="18"/>
      <c r="D24" s="18"/>
      <c r="E24" s="18"/>
      <c r="F24" s="18"/>
      <c r="G24" s="18"/>
      <c r="H24" s="18"/>
      <c r="I24" s="18"/>
      <c r="J24" s="18"/>
      <c r="K24" s="18"/>
      <c r="L24" s="18"/>
      <c r="M24" s="18"/>
      <c r="N24" s="18"/>
      <c r="O24" s="18"/>
      <c r="P24" s="18"/>
      <c r="Q24" s="18"/>
      <c r="R24" s="18"/>
    </row>
    <row r="25" spans="2:18">
      <c r="B25" s="18"/>
      <c r="C25" s="18"/>
      <c r="D25" s="18"/>
      <c r="E25" s="18"/>
      <c r="F25" s="18"/>
      <c r="G25" s="18"/>
      <c r="H25" s="18"/>
      <c r="I25" s="18"/>
      <c r="J25" s="18"/>
      <c r="K25" s="18"/>
      <c r="L25" s="18"/>
      <c r="M25" s="18"/>
      <c r="N25" s="18"/>
      <c r="O25" s="18"/>
      <c r="P25" s="18"/>
      <c r="Q25" s="18"/>
      <c r="R25" s="18"/>
    </row>
    <row r="26" spans="2:18">
      <c r="B26" s="18"/>
      <c r="C26" s="18"/>
      <c r="D26" s="18"/>
      <c r="E26" s="18"/>
      <c r="F26" s="18"/>
      <c r="G26" s="18"/>
      <c r="H26" s="18"/>
      <c r="I26" s="18"/>
      <c r="J26" s="18"/>
      <c r="K26" s="18"/>
      <c r="L26" s="18"/>
      <c r="M26" s="18"/>
      <c r="N26" s="18"/>
      <c r="O26" s="18"/>
      <c r="P26" s="18"/>
      <c r="Q26" s="18"/>
      <c r="R26" s="18"/>
    </row>
    <row r="27" spans="2:18">
      <c r="B27" s="18"/>
      <c r="C27" s="18"/>
      <c r="D27" s="18"/>
      <c r="E27" s="18"/>
      <c r="F27" s="18"/>
      <c r="G27" s="18"/>
      <c r="H27" s="18"/>
      <c r="I27" s="18"/>
      <c r="J27" s="18"/>
      <c r="K27" s="18"/>
      <c r="L27" s="18"/>
      <c r="M27" s="18"/>
      <c r="N27" s="18"/>
      <c r="O27" s="18"/>
      <c r="P27" s="18"/>
      <c r="Q27" s="18"/>
      <c r="R27" s="18"/>
    </row>
    <row r="28" spans="2:18">
      <c r="B28" s="18"/>
      <c r="C28" s="18"/>
      <c r="D28" s="18"/>
      <c r="E28" s="18"/>
      <c r="F28" s="18"/>
      <c r="G28" s="18"/>
      <c r="H28" s="18"/>
      <c r="I28" s="18"/>
      <c r="J28" s="18"/>
      <c r="K28" s="18"/>
      <c r="L28" s="18"/>
      <c r="M28" s="18"/>
      <c r="N28" s="18"/>
      <c r="O28" s="18"/>
      <c r="P28" s="18"/>
      <c r="Q28" s="18"/>
      <c r="R28" s="18"/>
    </row>
    <row r="29" spans="2:18">
      <c r="B29" s="18"/>
      <c r="C29" s="18"/>
      <c r="D29" s="18"/>
      <c r="E29" s="18"/>
      <c r="F29" s="18"/>
      <c r="G29" s="18"/>
      <c r="H29" s="18"/>
      <c r="I29" s="18"/>
      <c r="J29" s="18"/>
      <c r="K29" s="18"/>
      <c r="L29" s="18"/>
      <c r="M29" s="18"/>
      <c r="N29" s="18"/>
      <c r="O29" s="18"/>
      <c r="P29" s="18"/>
      <c r="Q29" s="18"/>
      <c r="R29" s="18"/>
    </row>
    <row r="30" spans="2:18">
      <c r="B30" s="18"/>
      <c r="C30" s="18"/>
      <c r="D30" s="18"/>
      <c r="E30" s="18"/>
      <c r="F30" s="18"/>
      <c r="G30" s="18"/>
      <c r="H30" s="18"/>
      <c r="I30" s="18"/>
      <c r="J30" s="18"/>
      <c r="K30" s="18"/>
      <c r="L30" s="18"/>
      <c r="M30" s="18"/>
      <c r="N30" s="18"/>
      <c r="O30" s="18"/>
      <c r="P30" s="18"/>
      <c r="Q30" s="18"/>
      <c r="R30" s="18"/>
    </row>
    <row r="31" spans="2:18">
      <c r="B31" s="18"/>
      <c r="C31" s="18"/>
      <c r="D31" s="18"/>
      <c r="E31" s="18"/>
      <c r="F31" s="18"/>
      <c r="G31" s="18"/>
      <c r="H31" s="18"/>
      <c r="I31" s="18"/>
      <c r="J31" s="18"/>
      <c r="K31" s="18"/>
      <c r="L31" s="18"/>
      <c r="M31" s="18"/>
      <c r="N31" s="18"/>
      <c r="O31" s="18"/>
      <c r="P31" s="18"/>
      <c r="Q31" s="18"/>
      <c r="R31" s="18"/>
    </row>
    <row r="32" spans="2:18">
      <c r="B32" s="18"/>
      <c r="C32" s="18"/>
      <c r="D32" s="18"/>
      <c r="E32" s="18"/>
      <c r="F32" s="18"/>
      <c r="G32" s="18"/>
      <c r="H32" s="18"/>
      <c r="I32" s="18"/>
      <c r="J32" s="18"/>
      <c r="K32" s="18"/>
      <c r="L32" s="18"/>
      <c r="M32" s="18"/>
      <c r="N32" s="18"/>
      <c r="O32" s="18"/>
      <c r="P32" s="18"/>
      <c r="Q32" s="18"/>
      <c r="R32" s="18"/>
    </row>
    <row r="33" spans="2:18">
      <c r="B33" s="18"/>
      <c r="C33" s="18"/>
      <c r="D33" s="18"/>
      <c r="E33" s="18"/>
      <c r="F33" s="18"/>
      <c r="G33" s="18"/>
      <c r="H33" s="18"/>
      <c r="I33" s="18"/>
      <c r="J33" s="18"/>
      <c r="K33" s="18"/>
      <c r="L33" s="18"/>
      <c r="M33" s="18"/>
      <c r="N33" s="18"/>
      <c r="O33" s="18"/>
      <c r="P33" s="18"/>
      <c r="Q33" s="18"/>
      <c r="R33" s="18"/>
    </row>
    <row r="34" spans="2:18">
      <c r="B34" s="18"/>
      <c r="C34" s="18"/>
      <c r="D34" s="18"/>
      <c r="E34" s="18"/>
      <c r="F34" s="18"/>
      <c r="G34" s="18"/>
      <c r="H34" s="18"/>
      <c r="I34" s="18"/>
      <c r="J34" s="18"/>
      <c r="K34" s="18"/>
      <c r="L34" s="18"/>
      <c r="M34" s="18"/>
      <c r="N34" s="18"/>
      <c r="O34" s="18"/>
      <c r="P34" s="18"/>
      <c r="Q34" s="18"/>
      <c r="R34" s="18"/>
    </row>
    <row r="35" spans="2:18">
      <c r="B35" s="18"/>
      <c r="C35" s="18"/>
      <c r="D35" s="18"/>
      <c r="E35" s="18"/>
      <c r="F35" s="18"/>
      <c r="G35" s="18"/>
      <c r="H35" s="18"/>
      <c r="I35" s="18"/>
      <c r="J35" s="18"/>
      <c r="K35" s="18"/>
      <c r="L35" s="18"/>
      <c r="M35" s="18"/>
      <c r="N35" s="18"/>
      <c r="O35" s="18"/>
      <c r="P35" s="18"/>
      <c r="Q35" s="18"/>
      <c r="R35" s="18"/>
    </row>
    <row r="36" spans="2:18">
      <c r="B36" s="18"/>
      <c r="C36" s="18"/>
      <c r="D36" s="18"/>
      <c r="E36" s="18"/>
      <c r="F36" s="18"/>
      <c r="G36" s="18"/>
      <c r="H36" s="18"/>
      <c r="I36" s="18"/>
      <c r="J36" s="18"/>
      <c r="K36" s="18"/>
      <c r="L36" s="18"/>
      <c r="M36" s="18"/>
      <c r="N36" s="18"/>
      <c r="O36" s="18"/>
      <c r="P36" s="18"/>
      <c r="Q36" s="18"/>
      <c r="R36" s="18"/>
    </row>
    <row r="37" spans="2:18">
      <c r="B37" s="18"/>
      <c r="C37" s="18"/>
      <c r="D37" s="18"/>
      <c r="E37" s="18"/>
      <c r="F37" s="18"/>
      <c r="G37" s="18"/>
      <c r="H37" s="18"/>
      <c r="I37" s="18"/>
      <c r="J37" s="18"/>
      <c r="K37" s="18"/>
      <c r="L37" s="18"/>
      <c r="M37" s="18"/>
      <c r="N37" s="18"/>
      <c r="O37" s="18"/>
      <c r="P37" s="18"/>
      <c r="Q37" s="18"/>
      <c r="R37" s="18"/>
    </row>
    <row r="38" spans="2:18">
      <c r="B38" s="18"/>
      <c r="C38" s="18"/>
      <c r="D38" s="18"/>
      <c r="E38" s="18"/>
      <c r="F38" s="18"/>
      <c r="G38" s="18"/>
      <c r="H38" s="18"/>
      <c r="I38" s="18"/>
      <c r="J38" s="18"/>
      <c r="K38" s="18"/>
      <c r="L38" s="18"/>
      <c r="M38" s="18"/>
      <c r="N38" s="18"/>
      <c r="O38" s="18"/>
      <c r="P38" s="18"/>
      <c r="Q38" s="18"/>
      <c r="R38" s="18"/>
    </row>
    <row r="39" spans="2:18">
      <c r="B39" s="18"/>
      <c r="C39" s="18"/>
      <c r="D39" s="18"/>
      <c r="E39" s="18"/>
      <c r="F39" s="18"/>
      <c r="G39" s="18"/>
      <c r="H39" s="18"/>
      <c r="I39" s="18"/>
      <c r="J39" s="18"/>
      <c r="K39" s="18"/>
      <c r="L39" s="18"/>
      <c r="M39" s="18"/>
      <c r="N39" s="18"/>
      <c r="O39" s="18"/>
      <c r="P39" s="18"/>
      <c r="Q39" s="18"/>
      <c r="R39" s="18"/>
    </row>
    <row r="40" spans="2:18">
      <c r="B40" s="18"/>
      <c r="C40" s="18"/>
      <c r="D40" s="18"/>
      <c r="E40" s="18"/>
      <c r="F40" s="18"/>
      <c r="G40" s="18"/>
      <c r="H40" s="18"/>
      <c r="I40" s="18"/>
      <c r="J40" s="18"/>
      <c r="K40" s="18"/>
      <c r="L40" s="18"/>
      <c r="M40" s="18"/>
      <c r="N40" s="18"/>
      <c r="O40" s="18"/>
      <c r="P40" s="18"/>
      <c r="Q40" s="18"/>
      <c r="R40" s="18"/>
    </row>
    <row r="41" spans="2:18">
      <c r="B41" s="18"/>
      <c r="C41" s="18"/>
      <c r="D41" s="18"/>
      <c r="E41" s="18"/>
      <c r="F41" s="18"/>
      <c r="G41" s="18"/>
      <c r="H41" s="18"/>
      <c r="I41" s="18"/>
      <c r="J41" s="18"/>
      <c r="K41" s="18"/>
      <c r="L41" s="18"/>
      <c r="M41" s="18"/>
      <c r="N41" s="18"/>
      <c r="O41" s="18"/>
      <c r="P41" s="18"/>
      <c r="Q41" s="18"/>
      <c r="R41" s="18"/>
    </row>
    <row r="42" spans="2:18">
      <c r="B42" s="18"/>
      <c r="C42" s="18"/>
      <c r="D42" s="18"/>
      <c r="E42" s="18"/>
      <c r="F42" s="18"/>
      <c r="G42" s="18"/>
      <c r="H42" s="18"/>
      <c r="I42" s="18"/>
      <c r="J42" s="18"/>
      <c r="K42" s="18"/>
      <c r="L42" s="18"/>
      <c r="M42" s="18"/>
      <c r="N42" s="18"/>
      <c r="O42" s="18"/>
      <c r="P42" s="18"/>
      <c r="Q42" s="18"/>
      <c r="R42" s="18"/>
    </row>
    <row r="43" spans="2:18">
      <c r="B43" s="18"/>
      <c r="C43" s="18"/>
      <c r="D43" s="18"/>
      <c r="E43" s="18"/>
      <c r="F43" s="18"/>
      <c r="G43" s="18"/>
      <c r="H43" s="18"/>
      <c r="I43" s="18"/>
      <c r="J43" s="18"/>
      <c r="K43" s="18"/>
      <c r="L43" s="18"/>
      <c r="M43" s="18"/>
      <c r="N43" s="18"/>
      <c r="O43" s="18"/>
      <c r="P43" s="18"/>
      <c r="Q43" s="18"/>
      <c r="R43" s="18"/>
    </row>
    <row r="44" spans="2:18">
      <c r="B44" s="18"/>
      <c r="C44" s="18"/>
      <c r="D44" s="18"/>
      <c r="E44" s="18"/>
      <c r="F44" s="18"/>
      <c r="G44" s="18"/>
      <c r="H44" s="18"/>
      <c r="I44" s="18"/>
      <c r="J44" s="18"/>
      <c r="K44" s="18"/>
      <c r="L44" s="18"/>
      <c r="M44" s="18"/>
      <c r="N44" s="18"/>
      <c r="O44" s="18"/>
      <c r="P44" s="18"/>
      <c r="Q44" s="18"/>
      <c r="R44" s="18"/>
    </row>
    <row r="45" spans="2:18">
      <c r="B45" s="18"/>
      <c r="C45" s="18"/>
      <c r="D45" s="18"/>
      <c r="E45" s="18"/>
      <c r="F45" s="18"/>
      <c r="G45" s="18"/>
      <c r="H45" s="18"/>
      <c r="I45" s="18"/>
      <c r="J45" s="18"/>
      <c r="K45" s="18"/>
      <c r="L45" s="18"/>
      <c r="M45" s="18"/>
      <c r="N45" s="18"/>
      <c r="O45" s="18"/>
      <c r="P45" s="18"/>
      <c r="Q45" s="18"/>
      <c r="R45" s="18"/>
    </row>
    <row r="46" spans="2:18">
      <c r="B46" s="18"/>
      <c r="C46" s="18"/>
      <c r="D46" s="18"/>
      <c r="E46" s="18"/>
      <c r="F46" s="18"/>
      <c r="G46" s="18"/>
      <c r="H46" s="18"/>
      <c r="I46" s="18"/>
      <c r="J46" s="18"/>
      <c r="K46" s="18"/>
      <c r="L46" s="18"/>
      <c r="M46" s="18"/>
      <c r="N46" s="18"/>
      <c r="O46" s="18"/>
      <c r="P46" s="18"/>
      <c r="Q46" s="18"/>
      <c r="R46" s="18"/>
    </row>
    <row r="47" spans="2:18">
      <c r="B47" s="18"/>
      <c r="C47" s="18"/>
      <c r="D47" s="18"/>
      <c r="E47" s="18"/>
      <c r="F47" s="18"/>
      <c r="G47" s="18"/>
      <c r="H47" s="18"/>
      <c r="I47" s="18"/>
      <c r="J47" s="18"/>
      <c r="K47" s="18"/>
      <c r="L47" s="18"/>
      <c r="M47" s="18"/>
      <c r="N47" s="18"/>
      <c r="O47" s="18"/>
      <c r="P47" s="18"/>
      <c r="Q47" s="18"/>
      <c r="R47" s="18"/>
    </row>
    <row r="48" spans="2:18">
      <c r="B48" s="18"/>
      <c r="C48" s="18"/>
      <c r="D48" s="18"/>
      <c r="E48" s="18"/>
      <c r="F48" s="18"/>
      <c r="G48" s="18"/>
      <c r="H48" s="18"/>
      <c r="I48" s="18"/>
      <c r="J48" s="18"/>
      <c r="K48" s="18"/>
      <c r="L48" s="18"/>
      <c r="M48" s="18"/>
      <c r="N48" s="18"/>
      <c r="O48" s="18"/>
      <c r="P48" s="18"/>
      <c r="Q48" s="18"/>
      <c r="R48" s="18"/>
    </row>
    <row r="49" spans="2:18">
      <c r="B49" s="18"/>
      <c r="C49" s="18"/>
      <c r="D49" s="18"/>
      <c r="E49" s="18"/>
      <c r="F49" s="18"/>
      <c r="G49" s="18"/>
      <c r="H49" s="18"/>
      <c r="I49" s="18"/>
      <c r="J49" s="18"/>
      <c r="K49" s="18"/>
      <c r="L49" s="18"/>
      <c r="M49" s="18"/>
      <c r="N49" s="18"/>
      <c r="O49" s="18"/>
      <c r="P49" s="18"/>
      <c r="Q49" s="18"/>
      <c r="R49" s="18"/>
    </row>
    <row r="50" spans="2:18">
      <c r="B50" s="18"/>
      <c r="C50" s="18"/>
      <c r="D50" s="18"/>
      <c r="E50" s="18"/>
      <c r="F50" s="18"/>
      <c r="G50" s="18"/>
      <c r="H50" s="18"/>
      <c r="I50" s="18"/>
      <c r="J50" s="18"/>
      <c r="K50" s="18"/>
      <c r="L50" s="18"/>
      <c r="M50" s="18"/>
      <c r="N50" s="18"/>
      <c r="O50" s="18"/>
      <c r="P50" s="18"/>
      <c r="Q50" s="18"/>
      <c r="R50" s="18"/>
    </row>
    <row r="51" spans="2:18">
      <c r="B51" s="18"/>
      <c r="C51" s="18"/>
      <c r="D51" s="18"/>
      <c r="E51" s="18"/>
      <c r="F51" s="18"/>
      <c r="G51" s="18"/>
      <c r="H51" s="18"/>
      <c r="I51" s="18"/>
      <c r="J51" s="18"/>
      <c r="K51" s="18"/>
      <c r="L51" s="18"/>
      <c r="M51" s="18"/>
      <c r="N51" s="18"/>
      <c r="O51" s="18"/>
      <c r="P51" s="18"/>
      <c r="Q51" s="18"/>
      <c r="R51" s="18"/>
    </row>
    <row r="52" spans="2:18">
      <c r="B52" s="18"/>
      <c r="C52" s="18"/>
      <c r="D52" s="18"/>
      <c r="E52" s="18"/>
      <c r="F52" s="18"/>
      <c r="G52" s="18"/>
      <c r="H52" s="18"/>
      <c r="I52" s="18"/>
      <c r="J52" s="18"/>
      <c r="K52" s="18"/>
      <c r="L52" s="18"/>
      <c r="M52" s="18"/>
      <c r="N52" s="18"/>
      <c r="O52" s="18"/>
      <c r="P52" s="18"/>
      <c r="Q52" s="18"/>
      <c r="R52" s="18"/>
    </row>
    <row r="53" spans="2:18">
      <c r="B53" s="18"/>
      <c r="C53" s="18"/>
      <c r="D53" s="18"/>
      <c r="E53" s="18"/>
      <c r="F53" s="18"/>
      <c r="G53" s="18"/>
      <c r="H53" s="18"/>
      <c r="I53" s="18"/>
      <c r="J53" s="18"/>
      <c r="K53" s="18"/>
      <c r="L53" s="18"/>
      <c r="M53" s="18"/>
      <c r="N53" s="18"/>
      <c r="O53" s="18"/>
      <c r="P53" s="18"/>
      <c r="Q53" s="18"/>
      <c r="R53" s="18"/>
    </row>
    <row r="54" spans="2:18">
      <c r="B54" s="18"/>
      <c r="C54" s="18"/>
      <c r="D54" s="18"/>
      <c r="E54" s="18"/>
      <c r="F54" s="18"/>
      <c r="G54" s="18"/>
      <c r="H54" s="18"/>
      <c r="I54" s="18"/>
      <c r="J54" s="18"/>
      <c r="K54" s="18"/>
      <c r="L54" s="18"/>
      <c r="M54" s="18"/>
      <c r="N54" s="18"/>
      <c r="O54" s="18"/>
      <c r="P54" s="18"/>
      <c r="Q54" s="18"/>
      <c r="R54" s="18"/>
    </row>
    <row r="55" spans="2:18">
      <c r="B55" s="18"/>
      <c r="C55" s="18"/>
      <c r="D55" s="18"/>
      <c r="E55" s="18"/>
      <c r="F55" s="18"/>
      <c r="G55" s="18"/>
      <c r="H55" s="18"/>
      <c r="I55" s="18"/>
      <c r="J55" s="18"/>
      <c r="K55" s="18"/>
      <c r="L55" s="18"/>
      <c r="M55" s="18"/>
      <c r="N55" s="18"/>
      <c r="O55" s="18"/>
      <c r="P55" s="18"/>
      <c r="Q55" s="18"/>
      <c r="R55" s="18"/>
    </row>
    <row r="56" spans="2:18">
      <c r="B56" s="18"/>
      <c r="C56" s="18"/>
      <c r="D56" s="18"/>
      <c r="E56" s="18"/>
      <c r="F56" s="18"/>
      <c r="G56" s="18"/>
      <c r="H56" s="18"/>
      <c r="I56" s="18"/>
      <c r="J56" s="18"/>
      <c r="K56" s="18"/>
      <c r="L56" s="18"/>
      <c r="M56" s="18"/>
      <c r="N56" s="18"/>
      <c r="O56" s="18"/>
      <c r="P56" s="18"/>
      <c r="Q56" s="18"/>
      <c r="R56" s="18"/>
    </row>
    <row r="57" spans="2:18">
      <c r="B57" s="18"/>
      <c r="C57" s="18"/>
      <c r="D57" s="18"/>
      <c r="E57" s="18"/>
      <c r="F57" s="18"/>
      <c r="G57" s="18"/>
      <c r="H57" s="18"/>
      <c r="I57" s="18"/>
      <c r="J57" s="18"/>
      <c r="K57" s="18"/>
      <c r="L57" s="18"/>
      <c r="M57" s="18"/>
      <c r="N57" s="18"/>
      <c r="O57" s="18"/>
      <c r="P57" s="18"/>
      <c r="Q57" s="18"/>
      <c r="R57" s="18"/>
    </row>
    <row r="58" spans="2:18">
      <c r="B58" s="18"/>
      <c r="C58" s="18"/>
      <c r="D58" s="18"/>
      <c r="E58" s="18"/>
      <c r="F58" s="18"/>
      <c r="G58" s="18"/>
      <c r="H58" s="18"/>
      <c r="I58" s="18"/>
      <c r="J58" s="18"/>
      <c r="K58" s="18"/>
      <c r="L58" s="18"/>
      <c r="M58" s="18"/>
      <c r="N58" s="18"/>
      <c r="O58" s="18"/>
      <c r="P58" s="18"/>
      <c r="Q58" s="18"/>
      <c r="R58" s="18"/>
    </row>
    <row r="59" spans="2:18">
      <c r="B59" s="18"/>
      <c r="C59" s="18"/>
      <c r="D59" s="18"/>
      <c r="E59" s="18"/>
      <c r="F59" s="18"/>
      <c r="G59" s="18"/>
      <c r="H59" s="18"/>
      <c r="I59" s="18"/>
      <c r="J59" s="18"/>
      <c r="K59" s="18"/>
      <c r="L59" s="18"/>
      <c r="M59" s="18"/>
      <c r="N59" s="18"/>
      <c r="O59" s="18"/>
      <c r="P59" s="18"/>
      <c r="Q59" s="18"/>
      <c r="R59" s="18"/>
    </row>
    <row r="60" spans="2:18">
      <c r="B60" s="18"/>
      <c r="C60" s="18"/>
      <c r="D60" s="18"/>
      <c r="E60" s="18"/>
      <c r="F60" s="18"/>
      <c r="G60" s="18"/>
      <c r="H60" s="18"/>
      <c r="I60" s="18"/>
      <c r="J60" s="18"/>
      <c r="K60" s="18"/>
      <c r="L60" s="18"/>
      <c r="M60" s="18"/>
      <c r="N60" s="18"/>
      <c r="O60" s="18"/>
      <c r="P60" s="18"/>
      <c r="Q60" s="18"/>
      <c r="R60" s="18"/>
    </row>
    <row r="61" spans="2:18">
      <c r="B61" s="18"/>
      <c r="C61" s="18"/>
      <c r="D61" s="18"/>
      <c r="E61" s="18"/>
      <c r="F61" s="18"/>
      <c r="G61" s="18"/>
      <c r="H61" s="18"/>
      <c r="I61" s="18"/>
      <c r="J61" s="18"/>
      <c r="K61" s="18"/>
      <c r="L61" s="18"/>
      <c r="M61" s="18"/>
      <c r="N61" s="18"/>
      <c r="O61" s="18"/>
      <c r="P61" s="18"/>
      <c r="Q61" s="18"/>
      <c r="R61" s="18"/>
    </row>
    <row r="62" spans="2:18">
      <c r="B62" s="18"/>
      <c r="C62" s="18"/>
      <c r="D62" s="18"/>
      <c r="E62" s="18"/>
      <c r="F62" s="18"/>
      <c r="G62" s="18"/>
      <c r="H62" s="18"/>
      <c r="I62" s="18"/>
      <c r="J62" s="18"/>
      <c r="K62" s="18"/>
      <c r="L62" s="18"/>
      <c r="M62" s="18"/>
      <c r="N62" s="18"/>
      <c r="O62" s="18"/>
      <c r="P62" s="18"/>
      <c r="Q62" s="18"/>
      <c r="R62" s="18"/>
    </row>
    <row r="63" spans="2:18">
      <c r="B63" s="18"/>
      <c r="C63" s="18"/>
      <c r="D63" s="18"/>
      <c r="E63" s="18"/>
      <c r="F63" s="18"/>
      <c r="G63" s="18"/>
      <c r="H63" s="18"/>
      <c r="I63" s="18"/>
      <c r="J63" s="18"/>
      <c r="K63" s="18"/>
      <c r="L63" s="18"/>
      <c r="M63" s="18"/>
      <c r="N63" s="18"/>
      <c r="O63" s="18"/>
      <c r="P63" s="18"/>
      <c r="Q63" s="18"/>
      <c r="R63" s="18"/>
    </row>
    <row r="64" spans="2:18">
      <c r="B64" s="18"/>
      <c r="C64" s="18"/>
      <c r="D64" s="18"/>
      <c r="E64" s="18"/>
      <c r="F64" s="18"/>
      <c r="G64" s="18"/>
      <c r="H64" s="18"/>
      <c r="I64" s="18"/>
      <c r="J64" s="18"/>
      <c r="K64" s="18"/>
      <c r="L64" s="18"/>
      <c r="M64" s="18"/>
      <c r="N64" s="18"/>
      <c r="O64" s="18"/>
      <c r="P64" s="18"/>
      <c r="Q64" s="18"/>
      <c r="R64" s="18"/>
    </row>
    <row r="65" spans="2:18">
      <c r="B65" s="18"/>
      <c r="C65" s="18"/>
      <c r="D65" s="18"/>
      <c r="E65" s="18"/>
      <c r="F65" s="18"/>
      <c r="G65" s="18"/>
      <c r="H65" s="18"/>
      <c r="I65" s="18"/>
      <c r="J65" s="18"/>
      <c r="K65" s="18"/>
      <c r="L65" s="18"/>
      <c r="M65" s="18"/>
      <c r="N65" s="18"/>
      <c r="O65" s="18"/>
      <c r="P65" s="18"/>
      <c r="Q65" s="18"/>
      <c r="R65" s="18"/>
    </row>
    <row r="66" spans="2:18">
      <c r="B66" s="18"/>
      <c r="C66" s="18"/>
      <c r="D66" s="18"/>
      <c r="E66" s="18"/>
      <c r="F66" s="18"/>
      <c r="G66" s="18"/>
      <c r="H66" s="18"/>
      <c r="I66" s="18"/>
      <c r="J66" s="18"/>
      <c r="K66" s="18"/>
      <c r="L66" s="18"/>
      <c r="M66" s="18"/>
      <c r="N66" s="18"/>
      <c r="O66" s="18"/>
      <c r="P66" s="18"/>
      <c r="Q66" s="18"/>
      <c r="R66" s="18"/>
    </row>
    <row r="67" spans="2:18">
      <c r="B67" s="18"/>
      <c r="C67" s="18"/>
      <c r="D67" s="18"/>
      <c r="E67" s="18"/>
      <c r="F67" s="18"/>
      <c r="G67" s="18"/>
      <c r="H67" s="18"/>
      <c r="I67" s="18"/>
      <c r="J67" s="18"/>
      <c r="K67" s="18"/>
      <c r="L67" s="18"/>
      <c r="M67" s="18"/>
      <c r="N67" s="18"/>
      <c r="O67" s="18"/>
      <c r="P67" s="18"/>
      <c r="Q67" s="18"/>
      <c r="R67" s="18"/>
    </row>
    <row r="68" spans="2:18">
      <c r="B68" s="18"/>
      <c r="C68" s="18"/>
      <c r="D68" s="18"/>
      <c r="E68" s="18"/>
      <c r="F68" s="18"/>
      <c r="G68" s="18"/>
      <c r="H68" s="18"/>
      <c r="I68" s="18"/>
      <c r="J68" s="18"/>
      <c r="K68" s="18"/>
      <c r="L68" s="18"/>
      <c r="M68" s="18"/>
      <c r="N68" s="18"/>
      <c r="O68" s="18"/>
      <c r="P68" s="18"/>
      <c r="Q68" s="18"/>
      <c r="R68" s="18"/>
    </row>
    <row r="69" spans="2:18">
      <c r="B69" s="18"/>
      <c r="C69" s="18"/>
      <c r="D69" s="18"/>
      <c r="E69" s="18"/>
      <c r="F69" s="18"/>
      <c r="G69" s="18"/>
      <c r="H69" s="18"/>
      <c r="I69" s="18"/>
      <c r="J69" s="18"/>
      <c r="K69" s="18"/>
      <c r="L69" s="18"/>
      <c r="M69" s="18"/>
      <c r="N69" s="18"/>
      <c r="O69" s="18"/>
      <c r="P69" s="18"/>
      <c r="Q69" s="18"/>
      <c r="R69" s="18"/>
    </row>
    <row r="70" spans="2:18">
      <c r="B70" s="18"/>
      <c r="C70" s="18"/>
      <c r="D70" s="18"/>
      <c r="E70" s="18"/>
      <c r="F70" s="18"/>
      <c r="G70" s="18"/>
      <c r="H70" s="18"/>
      <c r="I70" s="18"/>
      <c r="J70" s="18"/>
      <c r="K70" s="18"/>
      <c r="L70" s="18"/>
      <c r="M70" s="18"/>
      <c r="N70" s="18"/>
      <c r="O70" s="18"/>
      <c r="P70" s="18"/>
      <c r="Q70" s="18"/>
      <c r="R70" s="18"/>
    </row>
    <row r="71" spans="2:18">
      <c r="B71" s="18"/>
      <c r="C71" s="18"/>
      <c r="D71" s="18"/>
      <c r="E71" s="18"/>
      <c r="F71" s="18"/>
      <c r="G71" s="18"/>
      <c r="H71" s="18"/>
      <c r="I71" s="18"/>
      <c r="J71" s="18"/>
      <c r="K71" s="18"/>
      <c r="L71" s="18"/>
      <c r="M71" s="18"/>
      <c r="N71" s="18"/>
      <c r="O71" s="18"/>
      <c r="P71" s="18"/>
      <c r="Q71" s="18"/>
      <c r="R71" s="18"/>
    </row>
    <row r="72" spans="2:18">
      <c r="B72" s="18"/>
      <c r="C72" s="18"/>
      <c r="D72" s="18"/>
      <c r="E72" s="18"/>
      <c r="F72" s="18"/>
      <c r="G72" s="18"/>
      <c r="H72" s="18"/>
      <c r="I72" s="18"/>
      <c r="J72" s="18"/>
      <c r="K72" s="18"/>
      <c r="L72" s="18"/>
      <c r="M72" s="18"/>
      <c r="N72" s="18"/>
      <c r="O72" s="18"/>
      <c r="P72" s="18"/>
      <c r="Q72" s="18"/>
      <c r="R72" s="18"/>
    </row>
    <row r="73" spans="2:18">
      <c r="B73" s="18"/>
      <c r="C73" s="18"/>
      <c r="D73" s="18"/>
      <c r="E73" s="18"/>
      <c r="F73" s="18"/>
      <c r="G73" s="18"/>
      <c r="H73" s="18"/>
      <c r="I73" s="18"/>
      <c r="J73" s="18"/>
      <c r="K73" s="18"/>
      <c r="L73" s="18"/>
      <c r="M73" s="18"/>
      <c r="N73" s="18"/>
      <c r="O73" s="18"/>
      <c r="P73" s="18"/>
      <c r="Q73" s="18"/>
      <c r="R73" s="18"/>
    </row>
    <row r="74" spans="2:18">
      <c r="B74" s="18"/>
      <c r="C74" s="18"/>
      <c r="D74" s="18"/>
      <c r="E74" s="18"/>
      <c r="F74" s="18"/>
      <c r="G74" s="18"/>
      <c r="H74" s="18"/>
      <c r="I74" s="18"/>
      <c r="J74" s="18"/>
      <c r="K74" s="18"/>
      <c r="L74" s="18"/>
      <c r="M74" s="18"/>
      <c r="N74" s="18"/>
      <c r="O74" s="18"/>
      <c r="P74" s="18"/>
      <c r="Q74" s="18"/>
      <c r="R74" s="18"/>
    </row>
    <row r="75" spans="2:18">
      <c r="B75" s="18"/>
      <c r="C75" s="18"/>
      <c r="D75" s="18"/>
      <c r="E75" s="18"/>
      <c r="F75" s="18"/>
      <c r="G75" s="18"/>
      <c r="H75" s="18"/>
      <c r="I75" s="18"/>
      <c r="J75" s="18"/>
      <c r="K75" s="18"/>
      <c r="L75" s="18"/>
      <c r="M75" s="18"/>
      <c r="N75" s="18"/>
      <c r="O75" s="18"/>
      <c r="P75" s="18"/>
      <c r="Q75" s="18"/>
      <c r="R75" s="18"/>
    </row>
    <row r="76" spans="2:18">
      <c r="B76" s="18"/>
      <c r="C76" s="18"/>
      <c r="D76" s="18"/>
      <c r="E76" s="18"/>
      <c r="F76" s="18"/>
      <c r="G76" s="18"/>
      <c r="H76" s="18"/>
      <c r="I76" s="18"/>
      <c r="J76" s="18"/>
      <c r="K76" s="18"/>
      <c r="L76" s="18"/>
      <c r="M76" s="18"/>
      <c r="N76" s="18"/>
      <c r="O76" s="18"/>
      <c r="P76" s="18"/>
      <c r="Q76" s="18"/>
      <c r="R76" s="18"/>
    </row>
    <row r="77" spans="2:18">
      <c r="B77" s="18"/>
      <c r="C77" s="18"/>
      <c r="D77" s="18"/>
      <c r="E77" s="18"/>
      <c r="F77" s="18"/>
      <c r="G77" s="18"/>
      <c r="H77" s="18"/>
      <c r="I77" s="18"/>
      <c r="J77" s="18"/>
      <c r="K77" s="18"/>
      <c r="L77" s="18"/>
      <c r="M77" s="18"/>
      <c r="N77" s="18"/>
      <c r="O77" s="18"/>
      <c r="P77" s="18"/>
      <c r="Q77" s="18"/>
      <c r="R77" s="18"/>
    </row>
    <row r="78" spans="2:18">
      <c r="B78" s="18"/>
      <c r="C78" s="18"/>
      <c r="D78" s="18"/>
      <c r="E78" s="18"/>
      <c r="F78" s="18"/>
      <c r="G78" s="18"/>
      <c r="H78" s="18"/>
      <c r="I78" s="18"/>
      <c r="J78" s="18"/>
      <c r="K78" s="18"/>
      <c r="L78" s="18"/>
      <c r="M78" s="18"/>
      <c r="N78" s="18"/>
      <c r="O78" s="18"/>
      <c r="P78" s="18"/>
      <c r="Q78" s="18"/>
      <c r="R78" s="18"/>
    </row>
    <row r="79" spans="2:18">
      <c r="B79" s="18"/>
      <c r="C79" s="18"/>
      <c r="D79" s="18"/>
      <c r="E79" s="18"/>
      <c r="F79" s="18"/>
      <c r="G79" s="18"/>
      <c r="H79" s="18"/>
      <c r="I79" s="18"/>
      <c r="J79" s="18"/>
      <c r="K79" s="18"/>
      <c r="L79" s="18"/>
      <c r="M79" s="18"/>
      <c r="N79" s="18"/>
      <c r="O79" s="18"/>
      <c r="P79" s="18"/>
      <c r="Q79" s="18"/>
      <c r="R79" s="18"/>
    </row>
    <row r="80" spans="2:18">
      <c r="B80" s="18"/>
      <c r="C80" s="18"/>
      <c r="D80" s="18"/>
      <c r="E80" s="18"/>
      <c r="F80" s="18"/>
      <c r="G80" s="18"/>
      <c r="H80" s="18"/>
      <c r="I80" s="18"/>
      <c r="J80" s="18"/>
      <c r="K80" s="18"/>
      <c r="L80" s="18"/>
      <c r="M80" s="18"/>
      <c r="N80" s="18"/>
      <c r="O80" s="18"/>
      <c r="P80" s="18"/>
      <c r="Q80" s="18"/>
      <c r="R80" s="18"/>
    </row>
    <row r="81" spans="2:18">
      <c r="B81" s="18"/>
      <c r="C81" s="18"/>
      <c r="D81" s="18"/>
      <c r="E81" s="18"/>
      <c r="F81" s="18"/>
      <c r="G81" s="18"/>
      <c r="H81" s="18"/>
      <c r="I81" s="18"/>
      <c r="J81" s="18"/>
      <c r="K81" s="18"/>
      <c r="L81" s="18"/>
      <c r="M81" s="18"/>
      <c r="N81" s="18"/>
      <c r="O81" s="18"/>
      <c r="P81" s="18"/>
      <c r="Q81" s="18"/>
      <c r="R81" s="18"/>
    </row>
    <row r="82" spans="2:18">
      <c r="B82" s="18"/>
      <c r="C82" s="18"/>
      <c r="D82" s="18"/>
      <c r="E82" s="18"/>
      <c r="F82" s="18"/>
      <c r="G82" s="18"/>
      <c r="H82" s="18"/>
      <c r="I82" s="18"/>
      <c r="J82" s="18"/>
      <c r="K82" s="18"/>
      <c r="L82" s="18"/>
      <c r="M82" s="18"/>
      <c r="N82" s="18"/>
      <c r="O82" s="18"/>
      <c r="P82" s="18"/>
      <c r="Q82" s="18"/>
      <c r="R82" s="18"/>
    </row>
    <row r="83" spans="2:18">
      <c r="B83" s="18"/>
      <c r="C83" s="18"/>
      <c r="D83" s="18"/>
      <c r="E83" s="18"/>
      <c r="F83" s="18"/>
      <c r="G83" s="18"/>
      <c r="H83" s="18"/>
      <c r="I83" s="18"/>
      <c r="J83" s="18"/>
      <c r="K83" s="18"/>
      <c r="L83" s="18"/>
      <c r="M83" s="18"/>
      <c r="N83" s="18"/>
      <c r="O83" s="18"/>
      <c r="P83" s="18"/>
      <c r="Q83" s="18"/>
      <c r="R83" s="18"/>
    </row>
    <row r="84" spans="2:18">
      <c r="B84" s="18"/>
      <c r="C84" s="18"/>
      <c r="D84" s="18"/>
      <c r="E84" s="18"/>
      <c r="F84" s="18"/>
      <c r="G84" s="18"/>
      <c r="H84" s="18"/>
      <c r="I84" s="18"/>
      <c r="J84" s="18"/>
      <c r="K84" s="18"/>
      <c r="L84" s="18"/>
      <c r="M84" s="18"/>
      <c r="N84" s="18"/>
      <c r="O84" s="18"/>
      <c r="P84" s="18"/>
      <c r="Q84" s="18"/>
      <c r="R84" s="18"/>
    </row>
    <row r="85" spans="2:18">
      <c r="B85" s="18"/>
      <c r="C85" s="18"/>
      <c r="D85" s="18"/>
      <c r="E85" s="18"/>
      <c r="F85" s="18"/>
      <c r="G85" s="18"/>
      <c r="H85" s="18"/>
      <c r="I85" s="18"/>
      <c r="J85" s="18"/>
      <c r="K85" s="18"/>
      <c r="L85" s="18"/>
      <c r="M85" s="18"/>
      <c r="N85" s="18"/>
      <c r="O85" s="18"/>
      <c r="P85" s="18"/>
      <c r="Q85" s="18"/>
      <c r="R85" s="18"/>
    </row>
    <row r="86" spans="2:18">
      <c r="B86" s="18"/>
      <c r="C86" s="18"/>
      <c r="D86" s="18"/>
      <c r="E86" s="18"/>
      <c r="F86" s="18"/>
      <c r="G86" s="18"/>
      <c r="H86" s="18"/>
      <c r="I86" s="18"/>
      <c r="J86" s="18"/>
      <c r="K86" s="18"/>
      <c r="L86" s="18"/>
      <c r="M86" s="18"/>
      <c r="N86" s="18"/>
      <c r="O86" s="18"/>
      <c r="P86" s="18"/>
      <c r="Q86" s="18"/>
      <c r="R86" s="18"/>
    </row>
    <row r="87" spans="2:18">
      <c r="B87" s="18"/>
      <c r="C87" s="18"/>
      <c r="D87" s="18"/>
      <c r="E87" s="18"/>
      <c r="F87" s="18"/>
      <c r="G87" s="18"/>
      <c r="H87" s="18"/>
      <c r="I87" s="18"/>
      <c r="J87" s="18"/>
      <c r="K87" s="18"/>
      <c r="L87" s="18"/>
      <c r="M87" s="18"/>
      <c r="N87" s="18"/>
      <c r="O87" s="18"/>
      <c r="P87" s="18"/>
      <c r="Q87" s="18"/>
      <c r="R87" s="18"/>
    </row>
    <row r="88" spans="2:18">
      <c r="B88" s="18"/>
      <c r="C88" s="18"/>
      <c r="D88" s="18"/>
      <c r="E88" s="18"/>
      <c r="F88" s="18"/>
      <c r="G88" s="18"/>
      <c r="H88" s="18"/>
      <c r="I88" s="18"/>
      <c r="J88" s="18"/>
      <c r="K88" s="18"/>
      <c r="L88" s="18"/>
      <c r="M88" s="18"/>
      <c r="N88" s="18"/>
      <c r="O88" s="18"/>
      <c r="P88" s="18"/>
      <c r="Q88" s="18"/>
      <c r="R88" s="18"/>
    </row>
    <row r="89" spans="2:18">
      <c r="B89" s="18"/>
      <c r="C89" s="18"/>
      <c r="D89" s="18"/>
      <c r="E89" s="18"/>
      <c r="F89" s="18"/>
      <c r="G89" s="18"/>
      <c r="H89" s="18"/>
      <c r="I89" s="18"/>
      <c r="J89" s="18"/>
      <c r="K89" s="18"/>
      <c r="L89" s="18"/>
      <c r="M89" s="18"/>
      <c r="N89" s="18"/>
      <c r="O89" s="18"/>
      <c r="P89" s="18"/>
      <c r="Q89" s="18"/>
      <c r="R89" s="18"/>
    </row>
    <row r="90" spans="2:18">
      <c r="B90" s="18"/>
      <c r="C90" s="18"/>
      <c r="D90" s="18"/>
      <c r="E90" s="18"/>
      <c r="F90" s="18"/>
      <c r="G90" s="18"/>
      <c r="H90" s="18"/>
      <c r="I90" s="18"/>
      <c r="J90" s="18"/>
      <c r="K90" s="18"/>
      <c r="L90" s="18"/>
      <c r="M90" s="18"/>
      <c r="N90" s="18"/>
      <c r="O90" s="18"/>
      <c r="P90" s="18"/>
      <c r="Q90" s="18"/>
      <c r="R90" s="18"/>
    </row>
    <row r="91" spans="2:18">
      <c r="B91" s="18"/>
      <c r="C91" s="18"/>
      <c r="D91" s="18"/>
      <c r="E91" s="18"/>
      <c r="F91" s="18"/>
      <c r="G91" s="18"/>
      <c r="H91" s="18"/>
      <c r="I91" s="18"/>
      <c r="J91" s="18"/>
      <c r="K91" s="18"/>
      <c r="L91" s="18"/>
      <c r="M91" s="18"/>
      <c r="N91" s="18"/>
      <c r="O91" s="18"/>
      <c r="P91" s="18"/>
      <c r="Q91" s="18"/>
      <c r="R91" s="18"/>
    </row>
    <row r="92" spans="2:18">
      <c r="B92" s="18"/>
      <c r="C92" s="18"/>
      <c r="D92" s="18"/>
      <c r="E92" s="18"/>
      <c r="F92" s="18"/>
      <c r="G92" s="18"/>
      <c r="H92" s="18"/>
      <c r="I92" s="18"/>
      <c r="J92" s="18"/>
      <c r="K92" s="18"/>
      <c r="L92" s="18"/>
      <c r="M92" s="18"/>
      <c r="N92" s="18"/>
      <c r="O92" s="18"/>
      <c r="P92" s="18"/>
      <c r="Q92" s="18"/>
      <c r="R92" s="18"/>
    </row>
    <row r="93" spans="2:18">
      <c r="B93" s="18"/>
      <c r="C93" s="18"/>
      <c r="D93" s="18"/>
      <c r="E93" s="18"/>
      <c r="F93" s="18"/>
      <c r="G93" s="18"/>
      <c r="H93" s="18"/>
      <c r="I93" s="18"/>
      <c r="J93" s="18"/>
      <c r="K93" s="18"/>
      <c r="L93" s="18"/>
      <c r="M93" s="18"/>
      <c r="N93" s="18"/>
      <c r="O93" s="18"/>
      <c r="P93" s="18"/>
      <c r="Q93" s="18"/>
      <c r="R93" s="18"/>
    </row>
    <row r="94" spans="2:18">
      <c r="B94" s="18"/>
      <c r="C94" s="18"/>
      <c r="D94" s="18"/>
      <c r="E94" s="18"/>
      <c r="F94" s="18"/>
      <c r="G94" s="18"/>
      <c r="H94" s="18"/>
      <c r="I94" s="18"/>
      <c r="J94" s="18"/>
      <c r="K94" s="18"/>
      <c r="L94" s="18"/>
      <c r="M94" s="18"/>
      <c r="N94" s="18"/>
      <c r="O94" s="18"/>
      <c r="P94" s="18"/>
      <c r="Q94" s="18"/>
      <c r="R94" s="18"/>
    </row>
    <row r="95" spans="2:18">
      <c r="B95" s="18"/>
      <c r="C95" s="18"/>
      <c r="D95" s="18"/>
      <c r="E95" s="18"/>
      <c r="F95" s="18"/>
      <c r="G95" s="18"/>
      <c r="H95" s="18"/>
      <c r="I95" s="18"/>
      <c r="J95" s="18"/>
      <c r="K95" s="18"/>
      <c r="L95" s="18"/>
      <c r="M95" s="18"/>
      <c r="N95" s="18"/>
      <c r="O95" s="18"/>
      <c r="P95" s="18"/>
      <c r="Q95" s="18"/>
      <c r="R95" s="18"/>
    </row>
    <row r="96" spans="2:18">
      <c r="B96" s="18"/>
      <c r="C96" s="18"/>
      <c r="D96" s="18"/>
      <c r="E96" s="18"/>
      <c r="F96" s="18"/>
      <c r="G96" s="18"/>
      <c r="H96" s="18"/>
      <c r="I96" s="18"/>
      <c r="J96" s="18"/>
      <c r="K96" s="18"/>
      <c r="L96" s="18"/>
      <c r="M96" s="18"/>
      <c r="N96" s="18"/>
      <c r="O96" s="18"/>
      <c r="P96" s="18"/>
      <c r="Q96" s="18"/>
      <c r="R96" s="18"/>
    </row>
    <row r="97" spans="2:18">
      <c r="B97" s="18"/>
      <c r="C97" s="18"/>
      <c r="D97" s="18"/>
      <c r="E97" s="18"/>
      <c r="F97" s="18"/>
      <c r="G97" s="18"/>
      <c r="H97" s="18"/>
      <c r="I97" s="18"/>
      <c r="J97" s="18"/>
      <c r="K97" s="18"/>
      <c r="L97" s="18"/>
      <c r="M97" s="18"/>
      <c r="N97" s="18"/>
      <c r="O97" s="18"/>
      <c r="P97" s="18"/>
      <c r="Q97" s="18"/>
      <c r="R97" s="18"/>
    </row>
    <row r="98" spans="2:18">
      <c r="B98" s="18"/>
      <c r="C98" s="18"/>
      <c r="D98" s="18"/>
      <c r="E98" s="18"/>
      <c r="F98" s="18"/>
      <c r="G98" s="18"/>
      <c r="H98" s="18"/>
      <c r="I98" s="18"/>
      <c r="J98" s="18"/>
      <c r="K98" s="18"/>
      <c r="L98" s="18"/>
      <c r="M98" s="18"/>
      <c r="N98" s="18"/>
      <c r="O98" s="18"/>
      <c r="P98" s="18"/>
      <c r="Q98" s="18"/>
      <c r="R98" s="18"/>
    </row>
    <row r="99" spans="2:18">
      <c r="B99" s="18"/>
      <c r="C99" s="18"/>
      <c r="D99" s="18"/>
      <c r="E99" s="18"/>
      <c r="F99" s="18"/>
      <c r="G99" s="18"/>
      <c r="H99" s="18"/>
      <c r="I99" s="18"/>
      <c r="J99" s="18"/>
      <c r="K99" s="18"/>
      <c r="L99" s="18"/>
      <c r="M99" s="18"/>
      <c r="N99" s="18"/>
      <c r="O99" s="18"/>
      <c r="P99" s="18"/>
      <c r="Q99" s="18"/>
      <c r="R99" s="18"/>
    </row>
    <row r="100" spans="2:18">
      <c r="B100" s="18"/>
      <c r="C100" s="18"/>
      <c r="D100" s="18"/>
      <c r="E100" s="18"/>
      <c r="F100" s="18"/>
      <c r="G100" s="18"/>
      <c r="H100" s="18"/>
      <c r="I100" s="18"/>
      <c r="J100" s="18"/>
      <c r="K100" s="18"/>
      <c r="L100" s="18"/>
      <c r="M100" s="18"/>
      <c r="N100" s="18"/>
      <c r="O100" s="18"/>
      <c r="P100" s="18"/>
      <c r="Q100" s="18"/>
      <c r="R100" s="18"/>
    </row>
    <row r="101" spans="2:18">
      <c r="B101" s="18"/>
      <c r="C101" s="18"/>
      <c r="D101" s="18"/>
      <c r="E101" s="18"/>
      <c r="F101" s="18"/>
      <c r="G101" s="18"/>
      <c r="H101" s="18"/>
      <c r="I101" s="18"/>
      <c r="J101" s="18"/>
      <c r="K101" s="18"/>
      <c r="L101" s="18"/>
      <c r="M101" s="18"/>
      <c r="N101" s="18"/>
      <c r="O101" s="18"/>
      <c r="P101" s="18"/>
      <c r="Q101" s="18"/>
      <c r="R101" s="18"/>
    </row>
    <row r="102" spans="2:18">
      <c r="B102" s="18"/>
      <c r="C102" s="18"/>
      <c r="D102" s="18"/>
      <c r="E102" s="18"/>
      <c r="F102" s="18"/>
      <c r="G102" s="18"/>
      <c r="H102" s="18"/>
      <c r="I102" s="18"/>
      <c r="J102" s="18"/>
      <c r="K102" s="18"/>
      <c r="L102" s="18"/>
      <c r="M102" s="18"/>
      <c r="N102" s="18"/>
      <c r="O102" s="18"/>
      <c r="P102" s="18"/>
      <c r="Q102" s="18"/>
      <c r="R102" s="18"/>
    </row>
    <row r="103" spans="2:18">
      <c r="B103" s="18"/>
      <c r="C103" s="18"/>
      <c r="D103" s="18"/>
      <c r="E103" s="18"/>
      <c r="F103" s="18"/>
      <c r="G103" s="18"/>
      <c r="H103" s="18"/>
      <c r="I103" s="18"/>
      <c r="J103" s="18"/>
      <c r="K103" s="18"/>
      <c r="L103" s="18"/>
      <c r="M103" s="18"/>
      <c r="N103" s="18"/>
      <c r="O103" s="18"/>
      <c r="P103" s="18"/>
      <c r="Q103" s="18"/>
      <c r="R103" s="18"/>
    </row>
    <row r="104" spans="2:18">
      <c r="B104" s="18"/>
      <c r="C104" s="18"/>
      <c r="D104" s="18"/>
      <c r="E104" s="18"/>
      <c r="F104" s="18"/>
      <c r="G104" s="18"/>
      <c r="H104" s="18"/>
      <c r="I104" s="18"/>
      <c r="J104" s="18"/>
      <c r="K104" s="18"/>
      <c r="L104" s="18"/>
      <c r="M104" s="18"/>
      <c r="N104" s="18"/>
      <c r="O104" s="18"/>
      <c r="P104" s="18"/>
      <c r="Q104" s="18"/>
      <c r="R104" s="18"/>
    </row>
    <row r="105" spans="2:18">
      <c r="B105" s="18"/>
      <c r="C105" s="18"/>
      <c r="D105" s="18"/>
      <c r="E105" s="18"/>
      <c r="F105" s="18"/>
      <c r="G105" s="18"/>
      <c r="H105" s="18"/>
      <c r="I105" s="18"/>
      <c r="J105" s="18"/>
      <c r="K105" s="18"/>
      <c r="L105" s="18"/>
      <c r="M105" s="18"/>
      <c r="N105" s="18"/>
      <c r="O105" s="18"/>
      <c r="P105" s="18"/>
      <c r="Q105" s="18"/>
      <c r="R105" s="18"/>
    </row>
    <row r="106" spans="2:18">
      <c r="B106" s="18"/>
      <c r="C106" s="18"/>
      <c r="D106" s="18"/>
      <c r="E106" s="18"/>
      <c r="F106" s="18"/>
      <c r="G106" s="18"/>
      <c r="H106" s="18"/>
      <c r="I106" s="18"/>
      <c r="J106" s="18"/>
      <c r="K106" s="18"/>
      <c r="L106" s="18"/>
      <c r="M106" s="18"/>
      <c r="N106" s="18"/>
      <c r="O106" s="18"/>
      <c r="P106" s="18"/>
      <c r="Q106" s="18"/>
      <c r="R106" s="18"/>
    </row>
    <row r="107" spans="2:18">
      <c r="B107" s="18"/>
      <c r="C107" s="18"/>
      <c r="D107" s="18"/>
      <c r="E107" s="18"/>
      <c r="F107" s="18"/>
      <c r="G107" s="18"/>
      <c r="H107" s="18"/>
      <c r="I107" s="18"/>
      <c r="J107" s="18"/>
      <c r="K107" s="18"/>
      <c r="L107" s="18"/>
      <c r="M107" s="18"/>
      <c r="N107" s="18"/>
      <c r="O107" s="18"/>
      <c r="P107" s="18"/>
      <c r="Q107" s="18"/>
      <c r="R107" s="18"/>
    </row>
    <row r="108" spans="2:18">
      <c r="B108" s="18"/>
      <c r="C108" s="18"/>
      <c r="D108" s="18"/>
      <c r="E108" s="18"/>
      <c r="F108" s="18"/>
      <c r="G108" s="18"/>
      <c r="H108" s="18"/>
      <c r="I108" s="18"/>
      <c r="J108" s="18"/>
      <c r="K108" s="18"/>
      <c r="L108" s="18"/>
      <c r="M108" s="18"/>
      <c r="N108" s="18"/>
      <c r="O108" s="18"/>
      <c r="P108" s="18"/>
      <c r="Q108" s="18"/>
      <c r="R108" s="18"/>
    </row>
    <row r="109" spans="2:18">
      <c r="B109" s="18"/>
      <c r="C109" s="18"/>
      <c r="D109" s="18"/>
      <c r="E109" s="18"/>
      <c r="F109" s="18"/>
      <c r="G109" s="18"/>
      <c r="H109" s="18"/>
      <c r="I109" s="18"/>
      <c r="J109" s="18"/>
      <c r="K109" s="18"/>
      <c r="L109" s="18"/>
      <c r="M109" s="18"/>
      <c r="N109" s="18"/>
      <c r="O109" s="18"/>
      <c r="P109" s="18"/>
      <c r="Q109" s="18"/>
      <c r="R109" s="18"/>
    </row>
    <row r="110" spans="2:18">
      <c r="B110" s="18"/>
      <c r="C110" s="18"/>
      <c r="D110" s="18"/>
      <c r="E110" s="18"/>
      <c r="F110" s="18"/>
      <c r="G110" s="18"/>
      <c r="H110" s="18"/>
      <c r="I110" s="18"/>
      <c r="J110" s="18"/>
      <c r="K110" s="18"/>
      <c r="L110" s="18"/>
      <c r="M110" s="18"/>
      <c r="N110" s="18"/>
      <c r="O110" s="18"/>
      <c r="P110" s="18"/>
      <c r="Q110" s="18"/>
      <c r="R110" s="18"/>
    </row>
    <row r="111" spans="2:18">
      <c r="B111" s="18"/>
      <c r="C111" s="18"/>
      <c r="D111" s="18"/>
      <c r="E111" s="18"/>
      <c r="F111" s="18"/>
      <c r="G111" s="18"/>
      <c r="H111" s="18"/>
      <c r="I111" s="18"/>
      <c r="J111" s="18"/>
      <c r="K111" s="18"/>
      <c r="L111" s="18"/>
      <c r="M111" s="18"/>
      <c r="N111" s="18"/>
      <c r="O111" s="18"/>
      <c r="P111" s="18"/>
      <c r="Q111" s="18"/>
      <c r="R111" s="18"/>
    </row>
    <row r="112" spans="2:18">
      <c r="B112" s="18"/>
      <c r="C112" s="18"/>
      <c r="D112" s="18"/>
      <c r="E112" s="18"/>
      <c r="F112" s="18"/>
      <c r="G112" s="18"/>
      <c r="H112" s="18"/>
      <c r="I112" s="18"/>
      <c r="J112" s="18"/>
      <c r="K112" s="18"/>
      <c r="L112" s="18"/>
      <c r="M112" s="18"/>
      <c r="N112" s="18"/>
      <c r="O112" s="18"/>
      <c r="P112" s="18"/>
      <c r="Q112" s="18"/>
      <c r="R112" s="18"/>
    </row>
    <row r="113" spans="2:18">
      <c r="B113" s="18"/>
      <c r="C113" s="18"/>
      <c r="D113" s="18"/>
      <c r="E113" s="18"/>
      <c r="F113" s="18"/>
      <c r="G113" s="18"/>
      <c r="H113" s="18"/>
      <c r="I113" s="18"/>
      <c r="J113" s="18"/>
      <c r="K113" s="18"/>
      <c r="L113" s="18"/>
      <c r="M113" s="18"/>
      <c r="N113" s="18"/>
      <c r="O113" s="18"/>
      <c r="P113" s="18"/>
      <c r="Q113" s="18"/>
      <c r="R113" s="18"/>
    </row>
    <row r="114" spans="2:18">
      <c r="B114" s="18"/>
      <c r="C114" s="18"/>
      <c r="D114" s="18"/>
      <c r="E114" s="18"/>
      <c r="F114" s="18"/>
      <c r="G114" s="18"/>
      <c r="H114" s="18"/>
      <c r="I114" s="18"/>
      <c r="J114" s="18"/>
      <c r="K114" s="18"/>
      <c r="L114" s="18"/>
      <c r="M114" s="18"/>
      <c r="N114" s="18"/>
      <c r="O114" s="18"/>
      <c r="P114" s="18"/>
      <c r="Q114" s="18"/>
      <c r="R114" s="18"/>
    </row>
    <row r="115" spans="2:18">
      <c r="B115" s="18"/>
      <c r="C115" s="18"/>
      <c r="D115" s="18"/>
      <c r="E115" s="18"/>
      <c r="F115" s="18"/>
      <c r="G115" s="18"/>
      <c r="H115" s="18"/>
      <c r="I115" s="18"/>
      <c r="J115" s="18"/>
      <c r="K115" s="18"/>
      <c r="L115" s="18"/>
      <c r="M115" s="18"/>
      <c r="N115" s="18"/>
      <c r="O115" s="18"/>
      <c r="P115" s="18"/>
      <c r="Q115" s="18"/>
      <c r="R115" s="18"/>
    </row>
    <row r="116" spans="2:18">
      <c r="B116" s="18"/>
      <c r="C116" s="18"/>
      <c r="D116" s="18"/>
      <c r="E116" s="18"/>
      <c r="F116" s="18"/>
      <c r="G116" s="18"/>
      <c r="H116" s="18"/>
      <c r="I116" s="18"/>
      <c r="J116" s="18"/>
      <c r="K116" s="18"/>
      <c r="L116" s="18"/>
      <c r="M116" s="18"/>
      <c r="N116" s="18"/>
      <c r="O116" s="18"/>
      <c r="P116" s="18"/>
      <c r="Q116" s="18"/>
      <c r="R116" s="18"/>
    </row>
    <row r="117" spans="2:18">
      <c r="B117" s="18"/>
      <c r="C117" s="18"/>
      <c r="D117" s="18"/>
      <c r="E117" s="18"/>
      <c r="F117" s="18"/>
      <c r="G117" s="18"/>
      <c r="H117" s="18"/>
      <c r="I117" s="18"/>
      <c r="J117" s="18"/>
      <c r="K117" s="18"/>
      <c r="L117" s="18"/>
      <c r="M117" s="18"/>
      <c r="N117" s="18"/>
      <c r="O117" s="18"/>
      <c r="P117" s="18"/>
      <c r="Q117" s="18"/>
      <c r="R117" s="18"/>
    </row>
    <row r="118" spans="2:18">
      <c r="B118" s="18"/>
      <c r="C118" s="18"/>
      <c r="D118" s="18"/>
      <c r="E118" s="18"/>
      <c r="F118" s="18"/>
      <c r="G118" s="18"/>
      <c r="H118" s="18"/>
      <c r="I118" s="18"/>
      <c r="J118" s="18"/>
      <c r="K118" s="18"/>
      <c r="L118" s="18"/>
      <c r="M118" s="18"/>
      <c r="N118" s="18"/>
      <c r="O118" s="18"/>
      <c r="P118" s="18"/>
      <c r="Q118" s="18"/>
      <c r="R118" s="18"/>
    </row>
    <row r="119" spans="2:18">
      <c r="B119" s="18"/>
      <c r="C119" s="18"/>
      <c r="D119" s="18"/>
      <c r="E119" s="18"/>
      <c r="F119" s="18"/>
      <c r="G119" s="18"/>
      <c r="H119" s="18"/>
      <c r="I119" s="18"/>
      <c r="J119" s="18"/>
      <c r="K119" s="18"/>
      <c r="L119" s="18"/>
      <c r="M119" s="18"/>
      <c r="N119" s="18"/>
      <c r="O119" s="18"/>
      <c r="P119" s="18"/>
      <c r="Q119" s="18"/>
      <c r="R119" s="18"/>
    </row>
    <row r="120" spans="2:18">
      <c r="B120" s="18"/>
      <c r="C120" s="18"/>
      <c r="D120" s="18"/>
      <c r="E120" s="18"/>
      <c r="F120" s="18"/>
      <c r="G120" s="18"/>
      <c r="H120" s="18"/>
      <c r="I120" s="18"/>
      <c r="J120" s="18"/>
      <c r="K120" s="18"/>
      <c r="L120" s="18"/>
      <c r="M120" s="18"/>
      <c r="N120" s="18"/>
      <c r="O120" s="18"/>
      <c r="P120" s="18"/>
      <c r="Q120" s="18"/>
      <c r="R120" s="18"/>
    </row>
    <row r="121" spans="2:18">
      <c r="B121" s="18"/>
      <c r="C121" s="18"/>
      <c r="D121" s="18"/>
      <c r="E121" s="18"/>
      <c r="F121" s="18"/>
      <c r="G121" s="18"/>
      <c r="H121" s="18"/>
      <c r="I121" s="18"/>
      <c r="J121" s="18"/>
      <c r="K121" s="18"/>
      <c r="L121" s="18"/>
      <c r="M121" s="18"/>
      <c r="N121" s="18"/>
      <c r="O121" s="18"/>
      <c r="P121" s="18"/>
      <c r="Q121" s="18"/>
      <c r="R121" s="18"/>
    </row>
    <row r="122" spans="2:18">
      <c r="B122" s="18"/>
      <c r="C122" s="18"/>
      <c r="D122" s="18"/>
      <c r="E122" s="18"/>
      <c r="F122" s="18"/>
      <c r="G122" s="18"/>
      <c r="H122" s="18"/>
      <c r="I122" s="18"/>
      <c r="J122" s="18"/>
      <c r="K122" s="18"/>
      <c r="L122" s="18"/>
      <c r="M122" s="18"/>
      <c r="N122" s="18"/>
      <c r="O122" s="18"/>
      <c r="P122" s="18"/>
      <c r="Q122" s="18"/>
      <c r="R122" s="18"/>
    </row>
    <row r="123" spans="2:18">
      <c r="B123" s="18"/>
      <c r="C123" s="18"/>
      <c r="D123" s="18"/>
      <c r="E123" s="18"/>
      <c r="F123" s="18"/>
      <c r="G123" s="18"/>
      <c r="H123" s="18"/>
      <c r="I123" s="18"/>
      <c r="J123" s="18"/>
      <c r="K123" s="18"/>
      <c r="L123" s="18"/>
      <c r="M123" s="18"/>
      <c r="N123" s="18"/>
      <c r="O123" s="18"/>
      <c r="P123" s="18"/>
      <c r="Q123" s="18"/>
      <c r="R123" s="18"/>
    </row>
    <row r="124" spans="2:18">
      <c r="B124" s="18"/>
      <c r="C124" s="18"/>
      <c r="D124" s="18"/>
      <c r="E124" s="18"/>
      <c r="F124" s="18"/>
      <c r="G124" s="18"/>
      <c r="H124" s="18"/>
      <c r="I124" s="18"/>
      <c r="J124" s="18"/>
      <c r="K124" s="18"/>
      <c r="L124" s="18"/>
      <c r="M124" s="18"/>
      <c r="N124" s="18"/>
      <c r="O124" s="18"/>
      <c r="P124" s="18"/>
      <c r="Q124" s="18"/>
      <c r="R124" s="18"/>
    </row>
    <row r="125" spans="2:18">
      <c r="B125" s="18"/>
      <c r="C125" s="18"/>
      <c r="D125" s="18"/>
      <c r="E125" s="18"/>
      <c r="F125" s="18"/>
      <c r="G125" s="18"/>
      <c r="H125" s="18"/>
      <c r="I125" s="18"/>
      <c r="J125" s="18"/>
      <c r="K125" s="18"/>
      <c r="L125" s="18"/>
      <c r="M125" s="18"/>
      <c r="N125" s="18"/>
      <c r="O125" s="18"/>
      <c r="P125" s="18"/>
      <c r="Q125" s="18"/>
      <c r="R125" s="18"/>
    </row>
    <row r="126" spans="2:18">
      <c r="B126" s="18"/>
      <c r="C126" s="18"/>
      <c r="D126" s="18"/>
      <c r="E126" s="18"/>
      <c r="F126" s="18"/>
      <c r="G126" s="18"/>
      <c r="H126" s="18"/>
      <c r="I126" s="18"/>
      <c r="J126" s="18"/>
      <c r="K126" s="18"/>
      <c r="L126" s="18"/>
      <c r="M126" s="18"/>
      <c r="N126" s="18"/>
      <c r="O126" s="18"/>
      <c r="P126" s="18"/>
      <c r="Q126" s="18"/>
      <c r="R126" s="18"/>
    </row>
    <row r="127" spans="2:18">
      <c r="B127" s="18"/>
      <c r="C127" s="18"/>
      <c r="D127" s="18"/>
      <c r="E127" s="18"/>
      <c r="F127" s="18"/>
      <c r="G127" s="18"/>
      <c r="H127" s="18"/>
      <c r="I127" s="18"/>
      <c r="J127" s="18"/>
      <c r="K127" s="18"/>
      <c r="L127" s="18"/>
      <c r="M127" s="18"/>
      <c r="N127" s="18"/>
      <c r="O127" s="18"/>
      <c r="P127" s="18"/>
      <c r="Q127" s="18"/>
      <c r="R127" s="18"/>
    </row>
    <row r="128" spans="2:18">
      <c r="B128" s="18"/>
      <c r="C128" s="18"/>
      <c r="D128" s="18"/>
      <c r="E128" s="18"/>
      <c r="F128" s="18"/>
      <c r="G128" s="18"/>
      <c r="H128" s="18"/>
      <c r="I128" s="18"/>
      <c r="J128" s="18"/>
      <c r="K128" s="18"/>
      <c r="L128" s="18"/>
      <c r="M128" s="18"/>
      <c r="N128" s="18"/>
      <c r="O128" s="18"/>
      <c r="P128" s="18"/>
      <c r="Q128" s="18"/>
      <c r="R128" s="18"/>
    </row>
    <row r="129" spans="2:18">
      <c r="B129" s="18"/>
      <c r="C129" s="18"/>
      <c r="D129" s="18"/>
      <c r="E129" s="18"/>
      <c r="F129" s="18"/>
      <c r="G129" s="18"/>
      <c r="H129" s="18"/>
      <c r="I129" s="18"/>
      <c r="J129" s="18"/>
      <c r="K129" s="18"/>
      <c r="L129" s="18"/>
      <c r="M129" s="18"/>
      <c r="N129" s="18"/>
      <c r="O129" s="18"/>
      <c r="P129" s="18"/>
      <c r="Q129" s="18"/>
      <c r="R129" s="18"/>
    </row>
    <row r="130" spans="2:18">
      <c r="B130" s="18"/>
      <c r="C130" s="18"/>
      <c r="D130" s="18"/>
      <c r="E130" s="18"/>
      <c r="F130" s="18"/>
      <c r="G130" s="18"/>
      <c r="H130" s="18"/>
      <c r="I130" s="18"/>
      <c r="J130" s="18"/>
      <c r="K130" s="18"/>
      <c r="L130" s="18"/>
      <c r="M130" s="18"/>
      <c r="N130" s="18"/>
      <c r="O130" s="18"/>
      <c r="P130" s="18"/>
      <c r="Q130" s="18"/>
      <c r="R130" s="18"/>
    </row>
    <row r="131" spans="2:18">
      <c r="B131" s="18"/>
      <c r="C131" s="18"/>
      <c r="D131" s="18"/>
      <c r="E131" s="18"/>
      <c r="F131" s="18"/>
      <c r="G131" s="18"/>
      <c r="H131" s="18"/>
      <c r="I131" s="18"/>
      <c r="J131" s="18"/>
      <c r="K131" s="18"/>
      <c r="L131" s="18"/>
      <c r="M131" s="18"/>
      <c r="N131" s="18"/>
      <c r="O131" s="18"/>
      <c r="P131" s="18"/>
      <c r="Q131" s="18"/>
      <c r="R131" s="18"/>
    </row>
    <row r="132" spans="2:18">
      <c r="B132" s="18"/>
      <c r="C132" s="18"/>
      <c r="D132" s="18"/>
      <c r="E132" s="18"/>
      <c r="F132" s="18"/>
      <c r="G132" s="18"/>
      <c r="H132" s="18"/>
      <c r="I132" s="18"/>
      <c r="J132" s="18"/>
      <c r="K132" s="18"/>
      <c r="L132" s="18"/>
      <c r="M132" s="18"/>
      <c r="N132" s="18"/>
      <c r="O132" s="18"/>
      <c r="P132" s="18"/>
      <c r="Q132" s="18"/>
      <c r="R132" s="18"/>
    </row>
    <row r="133" spans="2:18">
      <c r="B133" s="18"/>
      <c r="C133" s="18"/>
      <c r="D133" s="18"/>
      <c r="E133" s="18"/>
      <c r="F133" s="18"/>
      <c r="G133" s="18"/>
      <c r="H133" s="18"/>
      <c r="I133" s="18"/>
      <c r="J133" s="18"/>
      <c r="K133" s="18"/>
      <c r="L133" s="18"/>
      <c r="M133" s="18"/>
      <c r="N133" s="18"/>
      <c r="O133" s="18"/>
      <c r="P133" s="18"/>
      <c r="Q133" s="18"/>
      <c r="R133" s="18"/>
    </row>
    <row r="134" spans="2:18">
      <c r="B134" s="18"/>
      <c r="C134" s="18"/>
      <c r="D134" s="18"/>
      <c r="E134" s="18"/>
      <c r="F134" s="18"/>
      <c r="G134" s="18"/>
      <c r="H134" s="18"/>
      <c r="I134" s="18"/>
      <c r="J134" s="18"/>
      <c r="K134" s="18"/>
      <c r="L134" s="18"/>
      <c r="M134" s="18"/>
      <c r="N134" s="18"/>
      <c r="O134" s="18"/>
      <c r="P134" s="18"/>
      <c r="Q134" s="18"/>
      <c r="R134" s="18"/>
    </row>
    <row r="135" spans="2:18">
      <c r="B135" s="18"/>
      <c r="C135" s="18"/>
      <c r="D135" s="18"/>
      <c r="E135" s="18"/>
      <c r="F135" s="18"/>
      <c r="G135" s="18"/>
      <c r="H135" s="18"/>
      <c r="I135" s="18"/>
      <c r="J135" s="18"/>
      <c r="K135" s="18"/>
      <c r="L135" s="18"/>
      <c r="M135" s="18"/>
      <c r="N135" s="18"/>
      <c r="O135" s="18"/>
      <c r="P135" s="18"/>
      <c r="Q135" s="18"/>
      <c r="R135" s="18"/>
    </row>
    <row r="136" spans="2:18">
      <c r="B136" s="18"/>
      <c r="C136" s="18"/>
      <c r="D136" s="18"/>
      <c r="E136" s="18"/>
      <c r="F136" s="18"/>
      <c r="G136" s="18"/>
      <c r="H136" s="18"/>
      <c r="I136" s="18"/>
      <c r="J136" s="18"/>
      <c r="K136" s="18"/>
      <c r="L136" s="18"/>
      <c r="M136" s="18"/>
      <c r="N136" s="18"/>
      <c r="O136" s="18"/>
      <c r="P136" s="18"/>
      <c r="Q136" s="18"/>
      <c r="R136" s="18"/>
    </row>
    <row r="137" spans="2:18">
      <c r="B137" s="18"/>
      <c r="C137" s="18"/>
      <c r="D137" s="18"/>
      <c r="E137" s="18"/>
      <c r="F137" s="18"/>
      <c r="G137" s="18"/>
      <c r="H137" s="18"/>
      <c r="I137" s="18"/>
      <c r="J137" s="18"/>
      <c r="K137" s="18"/>
      <c r="L137" s="18"/>
      <c r="M137" s="18"/>
      <c r="N137" s="18"/>
      <c r="O137" s="18"/>
      <c r="P137" s="18"/>
      <c r="Q137" s="18"/>
      <c r="R137" s="18"/>
    </row>
    <row r="138" spans="2:18">
      <c r="B138" s="18"/>
      <c r="C138" s="18"/>
      <c r="D138" s="18"/>
      <c r="E138" s="18"/>
      <c r="F138" s="18"/>
      <c r="G138" s="18"/>
      <c r="H138" s="18"/>
      <c r="I138" s="18"/>
      <c r="J138" s="18"/>
      <c r="K138" s="18"/>
      <c r="L138" s="18"/>
      <c r="M138" s="18"/>
      <c r="N138" s="18"/>
      <c r="O138" s="18"/>
      <c r="P138" s="18"/>
      <c r="Q138" s="18"/>
      <c r="R138" s="18"/>
    </row>
    <row r="139" spans="2:18">
      <c r="B139" s="18"/>
      <c r="C139" s="18"/>
      <c r="D139" s="18"/>
      <c r="E139" s="18"/>
      <c r="F139" s="18"/>
      <c r="G139" s="18"/>
      <c r="H139" s="18"/>
      <c r="I139" s="18"/>
      <c r="J139" s="18"/>
      <c r="K139" s="18"/>
      <c r="L139" s="18"/>
      <c r="M139" s="18"/>
      <c r="N139" s="18"/>
      <c r="O139" s="18"/>
      <c r="P139" s="18"/>
      <c r="Q139" s="18"/>
      <c r="R139" s="18"/>
    </row>
    <row r="140" spans="2:18">
      <c r="B140" s="18"/>
      <c r="C140" s="18"/>
      <c r="D140" s="18"/>
      <c r="E140" s="18"/>
      <c r="F140" s="18"/>
      <c r="G140" s="18"/>
      <c r="H140" s="18"/>
      <c r="I140" s="18"/>
      <c r="J140" s="18"/>
      <c r="K140" s="18"/>
      <c r="L140" s="18"/>
      <c r="M140" s="18"/>
      <c r="N140" s="18"/>
      <c r="O140" s="18"/>
      <c r="P140" s="18"/>
      <c r="Q140" s="18"/>
      <c r="R140" s="18"/>
    </row>
    <row r="141" spans="2:18">
      <c r="B141" s="18"/>
      <c r="C141" s="18"/>
      <c r="D141" s="18"/>
      <c r="E141" s="18"/>
      <c r="F141" s="18"/>
      <c r="G141" s="18"/>
      <c r="H141" s="18"/>
      <c r="I141" s="18"/>
      <c r="J141" s="18"/>
      <c r="K141" s="18"/>
      <c r="L141" s="18"/>
      <c r="M141" s="18"/>
      <c r="N141" s="18"/>
      <c r="O141" s="18"/>
      <c r="P141" s="18"/>
      <c r="Q141" s="18"/>
      <c r="R141" s="18"/>
    </row>
    <row r="142" spans="2:18">
      <c r="B142" s="18"/>
      <c r="C142" s="18"/>
      <c r="D142" s="18"/>
      <c r="E142" s="18"/>
      <c r="F142" s="18"/>
      <c r="G142" s="18"/>
      <c r="H142" s="18"/>
      <c r="I142" s="18"/>
      <c r="J142" s="18"/>
      <c r="K142" s="18"/>
      <c r="L142" s="18"/>
      <c r="M142" s="18"/>
      <c r="N142" s="18"/>
      <c r="O142" s="18"/>
      <c r="P142" s="18"/>
      <c r="Q142" s="18"/>
      <c r="R142" s="18"/>
    </row>
    <row r="143" spans="2:18">
      <c r="B143" s="18"/>
      <c r="C143" s="18"/>
      <c r="D143" s="18"/>
      <c r="E143" s="18"/>
      <c r="F143" s="18"/>
      <c r="G143" s="18"/>
      <c r="H143" s="18"/>
      <c r="I143" s="18"/>
      <c r="J143" s="18"/>
      <c r="K143" s="18"/>
      <c r="L143" s="18"/>
      <c r="M143" s="18"/>
      <c r="N143" s="18"/>
      <c r="O143" s="18"/>
      <c r="P143" s="18"/>
      <c r="Q143" s="18"/>
      <c r="R143" s="18"/>
    </row>
    <row r="144" spans="2:18">
      <c r="B144" s="18"/>
      <c r="C144" s="18"/>
      <c r="D144" s="18"/>
      <c r="E144" s="18"/>
      <c r="F144" s="18"/>
      <c r="G144" s="18"/>
      <c r="H144" s="18"/>
      <c r="I144" s="18"/>
      <c r="J144" s="18"/>
      <c r="K144" s="18"/>
      <c r="L144" s="18"/>
      <c r="M144" s="18"/>
      <c r="N144" s="18"/>
      <c r="O144" s="18"/>
      <c r="P144" s="18"/>
      <c r="Q144" s="18"/>
      <c r="R144" s="18"/>
    </row>
    <row r="145" spans="2:18">
      <c r="B145" s="18"/>
      <c r="C145" s="18"/>
      <c r="D145" s="18"/>
      <c r="E145" s="18"/>
      <c r="F145" s="18"/>
      <c r="G145" s="18"/>
      <c r="H145" s="18"/>
      <c r="I145" s="18"/>
      <c r="J145" s="18"/>
      <c r="K145" s="18"/>
      <c r="L145" s="18"/>
      <c r="M145" s="18"/>
      <c r="N145" s="18"/>
      <c r="O145" s="18"/>
      <c r="P145" s="18"/>
      <c r="Q145" s="18"/>
      <c r="R145" s="18"/>
    </row>
    <row r="146" spans="2:18">
      <c r="B146" s="18"/>
      <c r="C146" s="18"/>
      <c r="D146" s="18"/>
      <c r="E146" s="18"/>
      <c r="F146" s="18"/>
      <c r="G146" s="18"/>
      <c r="H146" s="18"/>
      <c r="I146" s="18"/>
      <c r="J146" s="18"/>
      <c r="K146" s="18"/>
      <c r="L146" s="18"/>
      <c r="M146" s="18"/>
      <c r="N146" s="18"/>
      <c r="O146" s="18"/>
      <c r="P146" s="18"/>
      <c r="Q146" s="18"/>
      <c r="R146" s="18"/>
    </row>
    <row r="147" spans="2:18">
      <c r="B147" s="18"/>
      <c r="C147" s="18"/>
      <c r="D147" s="18"/>
      <c r="E147" s="18"/>
      <c r="F147" s="18"/>
      <c r="G147" s="18"/>
      <c r="H147" s="18"/>
      <c r="I147" s="18"/>
      <c r="J147" s="18"/>
      <c r="K147" s="18"/>
      <c r="L147" s="18"/>
      <c r="M147" s="18"/>
      <c r="N147" s="18"/>
      <c r="O147" s="18"/>
      <c r="P147" s="18"/>
      <c r="Q147" s="18"/>
      <c r="R147" s="18"/>
    </row>
    <row r="148" spans="2:18">
      <c r="B148" s="18"/>
      <c r="C148" s="18"/>
      <c r="D148" s="18"/>
      <c r="E148" s="18"/>
      <c r="F148" s="18"/>
      <c r="G148" s="18"/>
      <c r="H148" s="18"/>
      <c r="I148" s="18"/>
      <c r="J148" s="18"/>
      <c r="K148" s="18"/>
      <c r="L148" s="18"/>
      <c r="M148" s="18"/>
      <c r="N148" s="18"/>
      <c r="O148" s="18"/>
      <c r="P148" s="18"/>
      <c r="Q148" s="18"/>
      <c r="R148" s="18"/>
    </row>
    <row r="149" spans="2:18">
      <c r="B149" s="18"/>
      <c r="C149" s="18"/>
      <c r="D149" s="18"/>
      <c r="E149" s="18"/>
      <c r="F149" s="18"/>
      <c r="G149" s="18"/>
      <c r="H149" s="18"/>
      <c r="I149" s="18"/>
      <c r="J149" s="18"/>
      <c r="K149" s="18"/>
      <c r="L149" s="18"/>
      <c r="M149" s="18"/>
      <c r="N149" s="18"/>
      <c r="O149" s="18"/>
      <c r="P149" s="18"/>
      <c r="Q149" s="18"/>
      <c r="R149" s="18"/>
    </row>
    <row r="150" spans="2:18">
      <c r="B150" s="18"/>
      <c r="C150" s="18"/>
      <c r="D150" s="18"/>
      <c r="E150" s="18"/>
      <c r="F150" s="18"/>
      <c r="G150" s="18"/>
      <c r="H150" s="18"/>
      <c r="I150" s="18"/>
      <c r="J150" s="18"/>
      <c r="K150" s="18"/>
      <c r="L150" s="18"/>
      <c r="M150" s="18"/>
      <c r="N150" s="18"/>
      <c r="O150" s="18"/>
      <c r="P150" s="18"/>
      <c r="Q150" s="18"/>
      <c r="R150" s="18"/>
    </row>
    <row r="151" spans="2:18">
      <c r="B151" s="18"/>
      <c r="C151" s="18"/>
      <c r="D151" s="18"/>
      <c r="E151" s="18"/>
      <c r="F151" s="18"/>
      <c r="G151" s="18"/>
      <c r="H151" s="18"/>
      <c r="I151" s="18"/>
      <c r="J151" s="18"/>
      <c r="K151" s="18"/>
      <c r="L151" s="18"/>
      <c r="M151" s="18"/>
      <c r="N151" s="18"/>
      <c r="O151" s="18"/>
      <c r="P151" s="18"/>
      <c r="Q151" s="18"/>
      <c r="R151" s="18"/>
    </row>
    <row r="152" spans="2:18">
      <c r="B152" s="18"/>
      <c r="C152" s="18"/>
      <c r="D152" s="18"/>
      <c r="E152" s="18"/>
      <c r="F152" s="18"/>
      <c r="G152" s="18"/>
      <c r="H152" s="18"/>
      <c r="I152" s="18"/>
      <c r="J152" s="18"/>
      <c r="K152" s="18"/>
      <c r="L152" s="18"/>
      <c r="M152" s="18"/>
      <c r="N152" s="18"/>
      <c r="O152" s="18"/>
      <c r="P152" s="18"/>
      <c r="Q152" s="18"/>
      <c r="R152" s="18"/>
    </row>
    <row r="153" spans="2:18">
      <c r="B153" s="18"/>
      <c r="C153" s="18"/>
      <c r="D153" s="18"/>
      <c r="E153" s="18"/>
      <c r="F153" s="18"/>
      <c r="G153" s="18"/>
      <c r="H153" s="18"/>
      <c r="I153" s="18"/>
      <c r="J153" s="18"/>
      <c r="K153" s="18"/>
      <c r="L153" s="18"/>
      <c r="M153" s="18"/>
      <c r="N153" s="18"/>
      <c r="O153" s="18"/>
      <c r="P153" s="18"/>
      <c r="Q153" s="18"/>
      <c r="R153" s="18"/>
    </row>
    <row r="154" spans="2:18">
      <c r="B154" s="18"/>
      <c r="C154" s="18"/>
      <c r="D154" s="18"/>
      <c r="E154" s="18"/>
      <c r="F154" s="18"/>
      <c r="G154" s="18"/>
      <c r="H154" s="18"/>
      <c r="I154" s="18"/>
      <c r="J154" s="18"/>
      <c r="K154" s="18"/>
      <c r="L154" s="18"/>
      <c r="M154" s="18"/>
      <c r="N154" s="18"/>
      <c r="O154" s="18"/>
      <c r="P154" s="18"/>
      <c r="Q154" s="18"/>
      <c r="R154" s="18"/>
    </row>
    <row r="155" spans="2:18">
      <c r="B155" s="18"/>
      <c r="C155" s="18"/>
      <c r="D155" s="18"/>
      <c r="E155" s="18"/>
      <c r="F155" s="18"/>
      <c r="G155" s="18"/>
      <c r="H155" s="18"/>
      <c r="I155" s="18"/>
      <c r="J155" s="18"/>
      <c r="K155" s="18"/>
      <c r="L155" s="18"/>
      <c r="M155" s="18"/>
      <c r="N155" s="18"/>
      <c r="O155" s="18"/>
      <c r="P155" s="18"/>
      <c r="Q155" s="18"/>
      <c r="R155" s="18"/>
    </row>
    <row r="156" spans="2:18">
      <c r="B156" s="18"/>
      <c r="C156" s="18"/>
      <c r="D156" s="18"/>
      <c r="E156" s="18"/>
      <c r="F156" s="18"/>
      <c r="G156" s="18"/>
      <c r="H156" s="18"/>
      <c r="I156" s="18"/>
      <c r="J156" s="18"/>
      <c r="K156" s="18"/>
      <c r="L156" s="18"/>
      <c r="M156" s="18"/>
      <c r="N156" s="18"/>
      <c r="O156" s="18"/>
      <c r="P156" s="18"/>
      <c r="Q156" s="18"/>
      <c r="R156" s="18"/>
    </row>
    <row r="157" spans="2:18">
      <c r="B157" s="18"/>
      <c r="C157" s="18"/>
      <c r="D157" s="18"/>
      <c r="E157" s="18"/>
      <c r="F157" s="18"/>
      <c r="G157" s="18"/>
      <c r="H157" s="18"/>
      <c r="I157" s="18"/>
      <c r="J157" s="18"/>
      <c r="K157" s="18"/>
      <c r="L157" s="18"/>
      <c r="M157" s="18"/>
      <c r="N157" s="18"/>
      <c r="O157" s="18"/>
      <c r="P157" s="18"/>
      <c r="Q157" s="18"/>
      <c r="R157" s="18"/>
    </row>
    <row r="158" spans="2:18">
      <c r="B158" s="18"/>
      <c r="C158" s="18"/>
      <c r="D158" s="18"/>
      <c r="E158" s="18"/>
      <c r="F158" s="18"/>
      <c r="G158" s="18"/>
      <c r="H158" s="18"/>
      <c r="I158" s="18"/>
      <c r="J158" s="18"/>
      <c r="K158" s="18"/>
      <c r="L158" s="18"/>
      <c r="M158" s="18"/>
      <c r="N158" s="18"/>
      <c r="O158" s="18"/>
      <c r="P158" s="18"/>
      <c r="Q158" s="18"/>
      <c r="R158" s="18"/>
    </row>
    <row r="159" spans="2:18">
      <c r="B159" s="18"/>
      <c r="C159" s="18"/>
      <c r="D159" s="18"/>
      <c r="E159" s="18"/>
      <c r="F159" s="18"/>
      <c r="G159" s="18"/>
      <c r="H159" s="18"/>
      <c r="I159" s="18"/>
      <c r="J159" s="18"/>
      <c r="K159" s="18"/>
      <c r="L159" s="18"/>
      <c r="M159" s="18"/>
      <c r="N159" s="18"/>
      <c r="O159" s="18"/>
      <c r="P159" s="18"/>
      <c r="Q159" s="18"/>
      <c r="R159" s="18"/>
    </row>
    <row r="160" spans="2:18">
      <c r="B160" s="18"/>
      <c r="C160" s="18"/>
      <c r="D160" s="18"/>
      <c r="E160" s="18"/>
      <c r="F160" s="18"/>
      <c r="G160" s="18"/>
      <c r="H160" s="18"/>
      <c r="I160" s="18"/>
      <c r="J160" s="18"/>
      <c r="K160" s="18"/>
      <c r="L160" s="18"/>
      <c r="M160" s="18"/>
      <c r="N160" s="18"/>
      <c r="O160" s="18"/>
      <c r="P160" s="18"/>
      <c r="Q160" s="18"/>
      <c r="R160" s="18"/>
    </row>
    <row r="161" spans="2:18">
      <c r="B161" s="18"/>
      <c r="C161" s="18"/>
      <c r="D161" s="18"/>
      <c r="E161" s="18"/>
      <c r="F161" s="18"/>
      <c r="G161" s="18"/>
      <c r="H161" s="18"/>
      <c r="I161" s="18"/>
      <c r="J161" s="18"/>
      <c r="K161" s="18"/>
      <c r="L161" s="18"/>
      <c r="M161" s="18"/>
      <c r="N161" s="18"/>
      <c r="O161" s="18"/>
      <c r="P161" s="18"/>
      <c r="Q161" s="18"/>
      <c r="R161" s="18"/>
    </row>
    <row r="162" spans="2:18">
      <c r="B162" s="18"/>
      <c r="C162" s="18"/>
      <c r="D162" s="18"/>
      <c r="E162" s="18"/>
      <c r="F162" s="18"/>
      <c r="G162" s="18"/>
      <c r="H162" s="18"/>
      <c r="I162" s="18"/>
      <c r="J162" s="18"/>
      <c r="K162" s="18"/>
      <c r="L162" s="18"/>
      <c r="M162" s="18"/>
      <c r="N162" s="18"/>
      <c r="O162" s="18"/>
      <c r="P162" s="18"/>
      <c r="Q162" s="18"/>
      <c r="R162" s="18"/>
    </row>
    <row r="163" spans="2:18">
      <c r="B163" s="18"/>
      <c r="C163" s="18"/>
      <c r="D163" s="18"/>
      <c r="E163" s="18"/>
      <c r="F163" s="18"/>
      <c r="G163" s="18"/>
      <c r="H163" s="18"/>
      <c r="I163" s="18"/>
      <c r="J163" s="18"/>
      <c r="K163" s="18"/>
      <c r="L163" s="18"/>
      <c r="M163" s="18"/>
      <c r="N163" s="18"/>
      <c r="O163" s="18"/>
      <c r="P163" s="18"/>
      <c r="Q163" s="18"/>
      <c r="R163" s="18"/>
    </row>
    <row r="164" spans="2:18">
      <c r="B164" s="18"/>
      <c r="C164" s="18"/>
      <c r="D164" s="18"/>
      <c r="E164" s="18"/>
      <c r="F164" s="18"/>
      <c r="G164" s="18"/>
      <c r="H164" s="18"/>
      <c r="I164" s="18"/>
      <c r="J164" s="18"/>
      <c r="K164" s="18"/>
      <c r="L164" s="18"/>
      <c r="M164" s="18"/>
      <c r="N164" s="18"/>
      <c r="O164" s="18"/>
      <c r="P164" s="18"/>
      <c r="Q164" s="18"/>
      <c r="R164" s="18"/>
    </row>
    <row r="165" spans="2:18">
      <c r="B165" s="18"/>
      <c r="C165" s="18"/>
      <c r="D165" s="18"/>
      <c r="E165" s="18"/>
      <c r="F165" s="18"/>
      <c r="G165" s="18"/>
      <c r="H165" s="18"/>
      <c r="I165" s="18"/>
      <c r="J165" s="18"/>
      <c r="K165" s="18"/>
      <c r="L165" s="18"/>
      <c r="M165" s="18"/>
      <c r="N165" s="18"/>
      <c r="O165" s="18"/>
      <c r="P165" s="18"/>
      <c r="Q165" s="18"/>
      <c r="R165" s="18"/>
    </row>
    <row r="166" spans="2:18">
      <c r="B166" s="18"/>
      <c r="C166" s="18"/>
      <c r="D166" s="18"/>
      <c r="E166" s="18"/>
      <c r="F166" s="18"/>
      <c r="G166" s="18"/>
      <c r="H166" s="18"/>
      <c r="I166" s="18"/>
      <c r="J166" s="18"/>
      <c r="K166" s="18"/>
      <c r="L166" s="18"/>
      <c r="M166" s="18"/>
      <c r="N166" s="18"/>
      <c r="O166" s="18"/>
      <c r="P166" s="18"/>
      <c r="Q166" s="18"/>
      <c r="R166" s="18"/>
    </row>
    <row r="167" spans="2:18">
      <c r="B167" s="18"/>
      <c r="C167" s="18"/>
      <c r="D167" s="18"/>
      <c r="E167" s="18"/>
      <c r="F167" s="18"/>
      <c r="G167" s="18"/>
      <c r="H167" s="18"/>
      <c r="I167" s="18"/>
      <c r="J167" s="18"/>
      <c r="K167" s="18"/>
      <c r="L167" s="18"/>
      <c r="M167" s="18"/>
      <c r="N167" s="18"/>
      <c r="O167" s="18"/>
      <c r="P167" s="18"/>
      <c r="Q167" s="18"/>
      <c r="R167" s="18"/>
    </row>
    <row r="168" spans="2:18">
      <c r="B168" s="18"/>
      <c r="C168" s="18"/>
      <c r="D168" s="18"/>
      <c r="E168" s="18"/>
      <c r="F168" s="18"/>
      <c r="G168" s="18"/>
      <c r="H168" s="18"/>
      <c r="I168" s="18"/>
      <c r="J168" s="18"/>
      <c r="K168" s="18"/>
      <c r="L168" s="18"/>
      <c r="M168" s="18"/>
      <c r="N168" s="18"/>
      <c r="O168" s="18"/>
      <c r="P168" s="18"/>
      <c r="Q168" s="18"/>
      <c r="R168" s="18"/>
    </row>
    <row r="169" spans="2:18">
      <c r="B169" s="18"/>
      <c r="C169" s="18"/>
      <c r="D169" s="18"/>
      <c r="E169" s="18"/>
      <c r="F169" s="18"/>
      <c r="G169" s="18"/>
      <c r="H169" s="18"/>
      <c r="I169" s="18"/>
      <c r="J169" s="18"/>
      <c r="K169" s="18"/>
      <c r="L169" s="18"/>
      <c r="M169" s="18"/>
      <c r="N169" s="18"/>
      <c r="O169" s="18"/>
      <c r="P169" s="18"/>
      <c r="Q169" s="18"/>
      <c r="R169" s="18"/>
    </row>
    <row r="170" spans="2:18">
      <c r="B170" s="18"/>
      <c r="C170" s="18"/>
      <c r="D170" s="18"/>
      <c r="E170" s="18"/>
      <c r="F170" s="18"/>
      <c r="G170" s="18"/>
      <c r="H170" s="18"/>
      <c r="I170" s="18"/>
      <c r="J170" s="18"/>
      <c r="K170" s="18"/>
      <c r="L170" s="18"/>
      <c r="M170" s="18"/>
      <c r="N170" s="18"/>
      <c r="O170" s="18"/>
      <c r="P170" s="18"/>
      <c r="Q170" s="18"/>
      <c r="R170" s="18"/>
    </row>
    <row r="171" spans="2:18">
      <c r="B171" s="18"/>
      <c r="C171" s="18"/>
      <c r="D171" s="18"/>
      <c r="E171" s="18"/>
      <c r="F171" s="18"/>
      <c r="G171" s="18"/>
      <c r="H171" s="18"/>
      <c r="I171" s="18"/>
      <c r="J171" s="18"/>
      <c r="K171" s="18"/>
      <c r="L171" s="18"/>
      <c r="M171" s="18"/>
      <c r="N171" s="18"/>
      <c r="O171" s="18"/>
      <c r="P171" s="18"/>
      <c r="Q171" s="18"/>
      <c r="R171" s="18"/>
    </row>
    <row r="172" spans="2:18">
      <c r="B172" s="18"/>
      <c r="C172" s="18"/>
      <c r="D172" s="18"/>
      <c r="E172" s="18"/>
      <c r="F172" s="18"/>
      <c r="G172" s="18"/>
      <c r="H172" s="18"/>
      <c r="I172" s="18"/>
      <c r="J172" s="18"/>
      <c r="K172" s="18"/>
      <c r="L172" s="18"/>
      <c r="M172" s="18"/>
      <c r="N172" s="18"/>
      <c r="O172" s="18"/>
      <c r="P172" s="18"/>
      <c r="Q172" s="18"/>
      <c r="R172" s="18"/>
    </row>
    <row r="173" spans="2:18">
      <c r="B173" s="18"/>
      <c r="C173" s="18"/>
      <c r="D173" s="18"/>
      <c r="E173" s="18"/>
      <c r="F173" s="18"/>
      <c r="G173" s="18"/>
      <c r="H173" s="18"/>
      <c r="I173" s="18"/>
      <c r="J173" s="18"/>
      <c r="K173" s="18"/>
      <c r="L173" s="18"/>
      <c r="M173" s="18"/>
      <c r="N173" s="18"/>
      <c r="O173" s="18"/>
      <c r="P173" s="18"/>
      <c r="Q173" s="18"/>
      <c r="R173" s="18"/>
    </row>
    <row r="174" spans="2:18">
      <c r="B174" s="18"/>
      <c r="C174" s="18"/>
      <c r="D174" s="18"/>
      <c r="E174" s="18"/>
      <c r="F174" s="18"/>
      <c r="G174" s="18"/>
      <c r="H174" s="18"/>
      <c r="I174" s="18"/>
      <c r="J174" s="18"/>
      <c r="K174" s="18"/>
      <c r="L174" s="18"/>
      <c r="M174" s="18"/>
      <c r="N174" s="18"/>
      <c r="O174" s="18"/>
      <c r="P174" s="18"/>
      <c r="Q174" s="18"/>
      <c r="R174" s="18"/>
    </row>
    <row r="175" spans="2:18">
      <c r="B175" s="18"/>
      <c r="C175" s="18"/>
      <c r="D175" s="18"/>
      <c r="E175" s="18"/>
      <c r="F175" s="18"/>
      <c r="G175" s="18"/>
      <c r="H175" s="18"/>
      <c r="I175" s="18"/>
      <c r="J175" s="18"/>
      <c r="K175" s="18"/>
      <c r="L175" s="18"/>
      <c r="M175" s="18"/>
      <c r="N175" s="18"/>
      <c r="O175" s="18"/>
      <c r="P175" s="18"/>
      <c r="Q175" s="18"/>
      <c r="R175" s="18"/>
    </row>
    <row r="176" spans="2:18">
      <c r="B176" s="18"/>
      <c r="C176" s="18"/>
      <c r="D176" s="18"/>
      <c r="E176" s="18"/>
      <c r="F176" s="18"/>
      <c r="G176" s="18"/>
      <c r="H176" s="18"/>
      <c r="I176" s="18"/>
      <c r="J176" s="18"/>
      <c r="K176" s="18"/>
      <c r="L176" s="18"/>
      <c r="M176" s="18"/>
      <c r="N176" s="18"/>
      <c r="O176" s="18"/>
      <c r="P176" s="18"/>
      <c r="Q176" s="18"/>
      <c r="R176" s="18"/>
    </row>
    <row r="177" spans="2:18">
      <c r="B177" s="18"/>
      <c r="C177" s="18"/>
      <c r="D177" s="18"/>
      <c r="E177" s="18"/>
      <c r="F177" s="18"/>
      <c r="G177" s="18"/>
      <c r="H177" s="18"/>
      <c r="I177" s="18"/>
      <c r="J177" s="18"/>
      <c r="K177" s="18"/>
      <c r="L177" s="18"/>
      <c r="M177" s="18"/>
      <c r="N177" s="18"/>
      <c r="O177" s="18"/>
      <c r="P177" s="18"/>
      <c r="Q177" s="18"/>
      <c r="R177" s="18"/>
    </row>
    <row r="178" spans="2:18">
      <c r="B178" s="18"/>
      <c r="C178" s="18"/>
      <c r="D178" s="18"/>
      <c r="E178" s="18"/>
      <c r="F178" s="18"/>
      <c r="G178" s="18"/>
      <c r="H178" s="18"/>
      <c r="I178" s="18"/>
      <c r="J178" s="18"/>
      <c r="K178" s="18"/>
      <c r="L178" s="18"/>
      <c r="M178" s="18"/>
      <c r="N178" s="18"/>
      <c r="O178" s="18"/>
      <c r="P178" s="18"/>
      <c r="Q178" s="18"/>
      <c r="R178" s="18"/>
    </row>
    <row r="179" spans="2:18">
      <c r="B179" s="18"/>
      <c r="C179" s="18"/>
      <c r="D179" s="18"/>
      <c r="E179" s="18"/>
      <c r="F179" s="18"/>
      <c r="G179" s="18"/>
      <c r="H179" s="18"/>
      <c r="I179" s="18"/>
      <c r="J179" s="18"/>
      <c r="K179" s="18"/>
      <c r="L179" s="18"/>
      <c r="M179" s="18"/>
      <c r="N179" s="18"/>
      <c r="O179" s="18"/>
      <c r="P179" s="18"/>
      <c r="Q179" s="18"/>
      <c r="R179" s="18"/>
    </row>
    <row r="180" spans="2:18">
      <c r="B180" s="18"/>
      <c r="C180" s="18"/>
      <c r="D180" s="18"/>
      <c r="E180" s="18"/>
      <c r="F180" s="18"/>
      <c r="G180" s="18"/>
      <c r="H180" s="18"/>
      <c r="I180" s="18"/>
      <c r="J180" s="18"/>
      <c r="K180" s="18"/>
      <c r="L180" s="18"/>
      <c r="M180" s="18"/>
      <c r="N180" s="18"/>
      <c r="O180" s="18"/>
      <c r="P180" s="18"/>
      <c r="Q180" s="18"/>
      <c r="R180" s="18"/>
    </row>
    <row r="181" spans="2:18">
      <c r="B181" s="18"/>
      <c r="C181" s="18"/>
      <c r="D181" s="18"/>
      <c r="E181" s="18"/>
      <c r="F181" s="18"/>
      <c r="G181" s="18"/>
      <c r="H181" s="18"/>
      <c r="I181" s="18"/>
      <c r="J181" s="18"/>
      <c r="K181" s="18"/>
      <c r="L181" s="18"/>
      <c r="M181" s="18"/>
      <c r="N181" s="18"/>
      <c r="O181" s="18"/>
      <c r="P181" s="18"/>
      <c r="Q181" s="18"/>
      <c r="R181" s="18"/>
    </row>
    <row r="182" spans="2:18">
      <c r="B182" s="18"/>
      <c r="C182" s="18"/>
      <c r="D182" s="18"/>
      <c r="E182" s="18"/>
      <c r="F182" s="18"/>
      <c r="G182" s="18"/>
      <c r="H182" s="18"/>
      <c r="I182" s="18"/>
      <c r="J182" s="18"/>
      <c r="K182" s="18"/>
      <c r="L182" s="18"/>
      <c r="M182" s="18"/>
      <c r="N182" s="18"/>
      <c r="O182" s="18"/>
      <c r="P182" s="18"/>
      <c r="Q182" s="18"/>
      <c r="R182" s="18"/>
    </row>
    <row r="183" spans="2:18">
      <c r="B183" s="18"/>
      <c r="C183" s="18"/>
      <c r="D183" s="18"/>
      <c r="E183" s="18"/>
      <c r="F183" s="18"/>
      <c r="G183" s="18"/>
      <c r="H183" s="18"/>
      <c r="I183" s="18"/>
      <c r="J183" s="18"/>
      <c r="K183" s="18"/>
      <c r="L183" s="18"/>
      <c r="M183" s="18"/>
      <c r="N183" s="18"/>
      <c r="O183" s="18"/>
      <c r="P183" s="18"/>
      <c r="Q183" s="18"/>
      <c r="R183" s="18"/>
    </row>
    <row r="184" spans="2:18">
      <c r="B184" s="18"/>
      <c r="C184" s="18"/>
      <c r="D184" s="18"/>
      <c r="E184" s="18"/>
      <c r="F184" s="18"/>
      <c r="G184" s="18"/>
      <c r="H184" s="18"/>
      <c r="I184" s="18"/>
      <c r="J184" s="18"/>
      <c r="K184" s="18"/>
      <c r="L184" s="18"/>
      <c r="M184" s="18"/>
      <c r="N184" s="18"/>
      <c r="O184" s="18"/>
      <c r="P184" s="18"/>
      <c r="Q184" s="18"/>
      <c r="R184" s="18"/>
    </row>
    <row r="185" spans="2:18">
      <c r="B185" s="18"/>
      <c r="C185" s="18"/>
      <c r="D185" s="18"/>
      <c r="E185" s="18"/>
      <c r="F185" s="18"/>
      <c r="G185" s="18"/>
      <c r="H185" s="18"/>
      <c r="I185" s="18"/>
      <c r="J185" s="18"/>
      <c r="K185" s="18"/>
      <c r="L185" s="18"/>
      <c r="M185" s="18"/>
      <c r="N185" s="18"/>
      <c r="O185" s="18"/>
      <c r="P185" s="18"/>
      <c r="Q185" s="18"/>
      <c r="R185" s="18"/>
    </row>
    <row r="186" spans="2:18">
      <c r="B186" s="18"/>
      <c r="C186" s="18"/>
      <c r="D186" s="18"/>
      <c r="E186" s="18"/>
      <c r="F186" s="18"/>
      <c r="G186" s="18"/>
      <c r="H186" s="18"/>
      <c r="I186" s="18"/>
      <c r="J186" s="18"/>
      <c r="K186" s="18"/>
      <c r="L186" s="18"/>
      <c r="M186" s="18"/>
      <c r="N186" s="18"/>
      <c r="O186" s="18"/>
      <c r="P186" s="18"/>
      <c r="Q186" s="18"/>
      <c r="R186" s="18"/>
    </row>
    <row r="187" spans="2:18">
      <c r="B187" s="18"/>
      <c r="C187" s="18"/>
      <c r="D187" s="18"/>
      <c r="E187" s="18"/>
      <c r="F187" s="18"/>
      <c r="G187" s="18"/>
      <c r="H187" s="18"/>
      <c r="I187" s="18"/>
      <c r="J187" s="18"/>
      <c r="K187" s="18"/>
      <c r="L187" s="18"/>
      <c r="M187" s="18"/>
      <c r="N187" s="18"/>
      <c r="O187" s="18"/>
      <c r="P187" s="18"/>
      <c r="Q187" s="18"/>
      <c r="R187" s="18"/>
    </row>
    <row r="188" spans="2:18">
      <c r="B188" s="18"/>
      <c r="C188" s="18"/>
      <c r="D188" s="18"/>
      <c r="E188" s="18"/>
      <c r="F188" s="18"/>
      <c r="G188" s="18"/>
      <c r="H188" s="18"/>
      <c r="I188" s="18"/>
      <c r="J188" s="18"/>
      <c r="K188" s="18"/>
      <c r="L188" s="18"/>
      <c r="M188" s="18"/>
      <c r="N188" s="18"/>
      <c r="O188" s="18"/>
      <c r="P188" s="18"/>
      <c r="Q188" s="18"/>
      <c r="R188" s="18"/>
    </row>
    <row r="189" spans="2:18">
      <c r="B189" s="18"/>
      <c r="C189" s="18"/>
      <c r="D189" s="18"/>
      <c r="E189" s="18"/>
      <c r="F189" s="18"/>
      <c r="G189" s="18"/>
      <c r="H189" s="18"/>
      <c r="I189" s="18"/>
      <c r="J189" s="18"/>
      <c r="K189" s="18"/>
      <c r="L189" s="18"/>
      <c r="M189" s="18"/>
      <c r="N189" s="18"/>
      <c r="O189" s="18"/>
      <c r="P189" s="18"/>
      <c r="Q189" s="18"/>
      <c r="R189" s="18"/>
    </row>
    <row r="190" spans="2:18">
      <c r="B190" s="18"/>
      <c r="C190" s="18"/>
      <c r="D190" s="18"/>
      <c r="E190" s="18"/>
      <c r="F190" s="18"/>
      <c r="G190" s="18"/>
      <c r="H190" s="18"/>
      <c r="I190" s="18"/>
      <c r="J190" s="18"/>
      <c r="K190" s="18"/>
      <c r="L190" s="18"/>
      <c r="M190" s="18"/>
      <c r="N190" s="18"/>
      <c r="O190" s="18"/>
      <c r="P190" s="18"/>
      <c r="Q190" s="18"/>
      <c r="R190" s="18"/>
    </row>
    <row r="191" spans="2:18">
      <c r="B191" s="18"/>
      <c r="C191" s="18"/>
      <c r="D191" s="18"/>
      <c r="E191" s="18"/>
      <c r="F191" s="18"/>
      <c r="G191" s="18"/>
      <c r="H191" s="18"/>
      <c r="I191" s="18"/>
      <c r="J191" s="18"/>
      <c r="K191" s="18"/>
      <c r="L191" s="18"/>
      <c r="M191" s="18"/>
      <c r="N191" s="18"/>
      <c r="O191" s="18"/>
      <c r="P191" s="18"/>
      <c r="Q191" s="18"/>
      <c r="R191" s="18"/>
    </row>
    <row r="192" spans="2:18">
      <c r="B192" s="18"/>
      <c r="C192" s="18"/>
      <c r="D192" s="18"/>
      <c r="E192" s="18"/>
      <c r="F192" s="18"/>
      <c r="G192" s="18"/>
      <c r="H192" s="18"/>
      <c r="I192" s="18"/>
      <c r="J192" s="18"/>
      <c r="K192" s="18"/>
      <c r="L192" s="18"/>
      <c r="M192" s="18"/>
      <c r="N192" s="18"/>
      <c r="O192" s="18"/>
      <c r="P192" s="18"/>
      <c r="Q192" s="18"/>
      <c r="R192" s="18"/>
    </row>
    <row r="193" spans="2:18">
      <c r="B193" s="18"/>
      <c r="C193" s="18"/>
      <c r="D193" s="18"/>
      <c r="E193" s="18"/>
      <c r="F193" s="18"/>
      <c r="G193" s="18"/>
      <c r="H193" s="18"/>
      <c r="I193" s="18"/>
      <c r="J193" s="18"/>
      <c r="K193" s="18"/>
      <c r="L193" s="18"/>
      <c r="M193" s="18"/>
      <c r="N193" s="18"/>
      <c r="O193" s="18"/>
      <c r="P193" s="18"/>
      <c r="Q193" s="18"/>
      <c r="R193" s="18"/>
    </row>
    <row r="194" spans="2:18">
      <c r="B194" s="18"/>
      <c r="C194" s="18"/>
      <c r="D194" s="18"/>
      <c r="E194" s="18"/>
      <c r="F194" s="18"/>
      <c r="G194" s="18"/>
      <c r="H194" s="18"/>
      <c r="I194" s="18"/>
      <c r="J194" s="18"/>
      <c r="K194" s="18"/>
      <c r="L194" s="18"/>
      <c r="M194" s="18"/>
      <c r="N194" s="18"/>
      <c r="O194" s="18"/>
      <c r="P194" s="18"/>
      <c r="Q194" s="18"/>
      <c r="R194" s="18"/>
    </row>
    <row r="195" spans="2:18">
      <c r="B195" s="18"/>
      <c r="C195" s="18"/>
      <c r="D195" s="18"/>
      <c r="E195" s="18"/>
      <c r="F195" s="18"/>
      <c r="G195" s="18"/>
      <c r="H195" s="18"/>
      <c r="I195" s="18"/>
      <c r="J195" s="18"/>
      <c r="K195" s="18"/>
      <c r="L195" s="18"/>
      <c r="M195" s="18"/>
      <c r="N195" s="18"/>
      <c r="O195" s="18"/>
      <c r="P195" s="18"/>
      <c r="Q195" s="18"/>
      <c r="R195" s="18"/>
    </row>
    <row r="196" spans="2:18">
      <c r="B196" s="18"/>
      <c r="C196" s="18"/>
      <c r="D196" s="18"/>
      <c r="E196" s="18"/>
      <c r="F196" s="18"/>
      <c r="G196" s="18"/>
      <c r="H196" s="18"/>
      <c r="I196" s="18"/>
      <c r="J196" s="18"/>
      <c r="K196" s="18"/>
      <c r="L196" s="18"/>
      <c r="M196" s="18"/>
      <c r="N196" s="18"/>
      <c r="O196" s="18"/>
      <c r="P196" s="18"/>
      <c r="Q196" s="18"/>
      <c r="R196" s="18"/>
    </row>
    <row r="197" spans="2:18">
      <c r="B197" s="18"/>
      <c r="C197" s="18"/>
      <c r="D197" s="18"/>
      <c r="E197" s="18"/>
      <c r="F197" s="18"/>
      <c r="G197" s="18"/>
      <c r="H197" s="18"/>
      <c r="I197" s="18"/>
      <c r="J197" s="18"/>
      <c r="K197" s="18"/>
      <c r="L197" s="18"/>
      <c r="M197" s="18"/>
      <c r="N197" s="18"/>
      <c r="O197" s="18"/>
      <c r="P197" s="18"/>
      <c r="Q197" s="18"/>
      <c r="R197" s="18"/>
    </row>
    <row r="198" spans="2:18">
      <c r="B198" s="18"/>
      <c r="C198" s="18"/>
      <c r="D198" s="18"/>
      <c r="E198" s="18"/>
      <c r="F198" s="18"/>
      <c r="G198" s="18"/>
      <c r="H198" s="18"/>
      <c r="I198" s="18"/>
      <c r="J198" s="18"/>
      <c r="K198" s="18"/>
      <c r="L198" s="18"/>
      <c r="M198" s="18"/>
      <c r="N198" s="18"/>
      <c r="O198" s="18"/>
      <c r="P198" s="18"/>
      <c r="Q198" s="18"/>
      <c r="R198" s="18"/>
    </row>
    <row r="199" spans="2:18">
      <c r="B199" s="18"/>
      <c r="C199" s="18"/>
      <c r="D199" s="18"/>
      <c r="E199" s="18"/>
      <c r="F199" s="18"/>
      <c r="G199" s="18"/>
      <c r="H199" s="18"/>
      <c r="I199" s="18"/>
      <c r="J199" s="18"/>
      <c r="K199" s="18"/>
      <c r="L199" s="18"/>
      <c r="M199" s="18"/>
      <c r="N199" s="18"/>
      <c r="O199" s="18"/>
      <c r="P199" s="18"/>
      <c r="Q199" s="18"/>
      <c r="R199" s="18"/>
    </row>
    <row r="200" spans="2:18">
      <c r="B200" s="18"/>
      <c r="C200" s="18"/>
      <c r="D200" s="18"/>
      <c r="E200" s="18"/>
      <c r="F200" s="18"/>
      <c r="G200" s="18"/>
      <c r="H200" s="18"/>
      <c r="I200" s="18"/>
      <c r="J200" s="18"/>
      <c r="K200" s="18"/>
      <c r="L200" s="18"/>
      <c r="M200" s="18"/>
      <c r="N200" s="18"/>
      <c r="O200" s="18"/>
      <c r="P200" s="18"/>
      <c r="Q200" s="18"/>
      <c r="R200" s="18"/>
    </row>
    <row r="201" spans="2:18">
      <c r="B201" s="18"/>
      <c r="C201" s="18"/>
      <c r="D201" s="18"/>
      <c r="E201" s="18"/>
      <c r="F201" s="18"/>
      <c r="G201" s="18"/>
      <c r="H201" s="18"/>
      <c r="I201" s="18"/>
      <c r="J201" s="18"/>
      <c r="K201" s="18"/>
      <c r="L201" s="18"/>
      <c r="M201" s="18"/>
      <c r="N201" s="18"/>
      <c r="O201" s="18"/>
      <c r="P201" s="18"/>
      <c r="Q201" s="18"/>
      <c r="R201" s="18"/>
    </row>
    <row r="202" spans="2:18">
      <c r="B202" s="18"/>
      <c r="C202" s="18"/>
      <c r="D202" s="18"/>
      <c r="E202" s="18"/>
      <c r="F202" s="18"/>
      <c r="G202" s="18"/>
      <c r="H202" s="18"/>
      <c r="I202" s="18"/>
      <c r="J202" s="18"/>
      <c r="K202" s="18"/>
      <c r="L202" s="18"/>
      <c r="M202" s="18"/>
      <c r="N202" s="18"/>
      <c r="O202" s="18"/>
      <c r="P202" s="18"/>
      <c r="Q202" s="18"/>
      <c r="R202" s="18"/>
    </row>
    <row r="203" spans="2:18">
      <c r="B203" s="18"/>
      <c r="C203" s="18"/>
      <c r="D203" s="18"/>
      <c r="E203" s="18"/>
      <c r="F203" s="18"/>
      <c r="G203" s="18"/>
      <c r="H203" s="18"/>
      <c r="I203" s="18"/>
      <c r="J203" s="18"/>
      <c r="K203" s="18"/>
      <c r="L203" s="18"/>
      <c r="M203" s="18"/>
      <c r="N203" s="18"/>
      <c r="O203" s="18"/>
      <c r="P203" s="18"/>
      <c r="Q203" s="18"/>
      <c r="R203" s="18"/>
    </row>
    <row r="204" spans="2:18">
      <c r="B204" s="18"/>
      <c r="C204" s="18"/>
      <c r="D204" s="18"/>
      <c r="E204" s="18"/>
      <c r="F204" s="18"/>
      <c r="G204" s="18"/>
      <c r="H204" s="18"/>
      <c r="I204" s="18"/>
      <c r="J204" s="18"/>
      <c r="K204" s="18"/>
      <c r="L204" s="18"/>
      <c r="M204" s="18"/>
      <c r="N204" s="18"/>
      <c r="O204" s="18"/>
      <c r="P204" s="18"/>
      <c r="Q204" s="18"/>
      <c r="R204" s="18"/>
    </row>
    <row r="205" spans="2:18">
      <c r="B205" s="18"/>
      <c r="C205" s="18"/>
      <c r="D205" s="18"/>
      <c r="E205" s="18"/>
      <c r="F205" s="18"/>
      <c r="G205" s="18"/>
      <c r="H205" s="18"/>
      <c r="I205" s="18"/>
      <c r="J205" s="18"/>
      <c r="K205" s="18"/>
      <c r="L205" s="18"/>
      <c r="M205" s="18"/>
      <c r="N205" s="18"/>
      <c r="O205" s="18"/>
      <c r="P205" s="18"/>
      <c r="Q205" s="18"/>
      <c r="R205" s="18"/>
    </row>
    <row r="206" spans="2:18">
      <c r="B206" s="18"/>
      <c r="C206" s="18"/>
      <c r="D206" s="18"/>
      <c r="E206" s="18"/>
      <c r="F206" s="18"/>
      <c r="G206" s="18"/>
      <c r="H206" s="18"/>
      <c r="I206" s="18"/>
      <c r="J206" s="18"/>
      <c r="K206" s="18"/>
      <c r="L206" s="18"/>
      <c r="M206" s="18"/>
      <c r="N206" s="18"/>
      <c r="O206" s="18"/>
      <c r="P206" s="18"/>
      <c r="Q206" s="18"/>
      <c r="R206" s="18"/>
    </row>
    <row r="207" spans="2:18">
      <c r="B207" s="18"/>
      <c r="C207" s="18"/>
      <c r="D207" s="18"/>
      <c r="E207" s="18"/>
      <c r="F207" s="18"/>
      <c r="G207" s="18"/>
      <c r="H207" s="18"/>
      <c r="I207" s="18"/>
      <c r="J207" s="18"/>
      <c r="K207" s="18"/>
      <c r="L207" s="18"/>
      <c r="M207" s="18"/>
      <c r="N207" s="18"/>
      <c r="O207" s="18"/>
      <c r="P207" s="18"/>
      <c r="Q207" s="18"/>
      <c r="R207" s="18"/>
    </row>
    <row r="208" spans="2:18">
      <c r="B208" s="18"/>
      <c r="C208" s="18"/>
      <c r="D208" s="18"/>
      <c r="E208" s="18"/>
      <c r="F208" s="18"/>
      <c r="G208" s="18"/>
      <c r="H208" s="18"/>
      <c r="I208" s="18"/>
      <c r="J208" s="18"/>
      <c r="K208" s="18"/>
      <c r="L208" s="18"/>
      <c r="M208" s="18"/>
      <c r="N208" s="18"/>
      <c r="O208" s="18"/>
      <c r="P208" s="18"/>
      <c r="Q208" s="18"/>
      <c r="R208" s="18"/>
    </row>
    <row r="209" spans="2:18">
      <c r="B209" s="18"/>
      <c r="C209" s="18"/>
      <c r="D209" s="18"/>
      <c r="E209" s="18"/>
      <c r="F209" s="18"/>
      <c r="G209" s="18"/>
      <c r="H209" s="18"/>
      <c r="I209" s="18"/>
      <c r="J209" s="18"/>
      <c r="K209" s="18"/>
      <c r="L209" s="18"/>
      <c r="M209" s="18"/>
      <c r="N209" s="18"/>
      <c r="O209" s="18"/>
      <c r="P209" s="18"/>
      <c r="Q209" s="18"/>
      <c r="R209" s="18"/>
    </row>
    <row r="210" spans="2:18">
      <c r="B210" s="18"/>
      <c r="C210" s="18"/>
      <c r="D210" s="18"/>
      <c r="E210" s="18"/>
      <c r="F210" s="18"/>
      <c r="G210" s="18"/>
      <c r="H210" s="18"/>
      <c r="I210" s="18"/>
      <c r="J210" s="18"/>
      <c r="K210" s="18"/>
      <c r="L210" s="18"/>
      <c r="M210" s="18"/>
      <c r="N210" s="18"/>
      <c r="O210" s="18"/>
      <c r="P210" s="18"/>
      <c r="Q210" s="18"/>
      <c r="R210" s="18"/>
    </row>
    <row r="211" spans="2:18">
      <c r="B211" s="18"/>
      <c r="C211" s="18"/>
      <c r="D211" s="18"/>
      <c r="E211" s="18"/>
      <c r="F211" s="18"/>
      <c r="G211" s="18"/>
      <c r="H211" s="18"/>
      <c r="I211" s="18"/>
      <c r="J211" s="18"/>
      <c r="K211" s="18"/>
      <c r="L211" s="18"/>
      <c r="M211" s="18"/>
      <c r="N211" s="18"/>
      <c r="O211" s="18"/>
      <c r="P211" s="18"/>
      <c r="Q211" s="18"/>
      <c r="R211" s="18"/>
    </row>
    <row r="212" spans="2:18">
      <c r="B212" s="18"/>
      <c r="C212" s="18"/>
      <c r="D212" s="18"/>
      <c r="E212" s="18"/>
      <c r="F212" s="18"/>
      <c r="G212" s="18"/>
      <c r="H212" s="18"/>
      <c r="I212" s="18"/>
      <c r="J212" s="18"/>
      <c r="K212" s="18"/>
      <c r="L212" s="18"/>
      <c r="M212" s="18"/>
      <c r="N212" s="18"/>
      <c r="O212" s="18"/>
      <c r="P212" s="18"/>
      <c r="Q212" s="18"/>
      <c r="R212" s="18"/>
    </row>
    <row r="213" spans="2:18">
      <c r="B213" s="18"/>
      <c r="C213" s="18"/>
      <c r="D213" s="18"/>
      <c r="E213" s="18"/>
      <c r="F213" s="18"/>
      <c r="G213" s="18"/>
      <c r="H213" s="18"/>
      <c r="I213" s="18"/>
      <c r="J213" s="18"/>
      <c r="K213" s="18"/>
      <c r="L213" s="18"/>
      <c r="M213" s="18"/>
      <c r="N213" s="18"/>
      <c r="O213" s="18"/>
      <c r="P213" s="18"/>
      <c r="Q213" s="18"/>
      <c r="R213" s="18"/>
    </row>
    <row r="214" spans="2:18">
      <c r="B214" s="18"/>
      <c r="C214" s="18"/>
      <c r="D214" s="18"/>
      <c r="E214" s="18"/>
      <c r="F214" s="18"/>
      <c r="G214" s="18"/>
      <c r="H214" s="18"/>
      <c r="I214" s="18"/>
      <c r="J214" s="18"/>
      <c r="K214" s="18"/>
      <c r="L214" s="18"/>
      <c r="M214" s="18"/>
      <c r="N214" s="18"/>
      <c r="O214" s="18"/>
      <c r="P214" s="18"/>
      <c r="Q214" s="18"/>
      <c r="R214" s="18"/>
    </row>
    <row r="215" spans="2:18">
      <c r="B215" s="18"/>
      <c r="C215" s="18"/>
      <c r="D215" s="18"/>
      <c r="E215" s="18"/>
      <c r="F215" s="18"/>
      <c r="G215" s="18"/>
      <c r="H215" s="18"/>
      <c r="I215" s="18"/>
      <c r="J215" s="18"/>
      <c r="K215" s="18"/>
      <c r="L215" s="18"/>
      <c r="M215" s="18"/>
      <c r="N215" s="18"/>
      <c r="O215" s="18"/>
      <c r="P215" s="18"/>
      <c r="Q215" s="18"/>
      <c r="R215" s="18"/>
    </row>
    <row r="216" spans="2:18">
      <c r="B216" s="18"/>
      <c r="C216" s="18"/>
      <c r="D216" s="18"/>
      <c r="E216" s="18"/>
      <c r="F216" s="18"/>
      <c r="G216" s="18"/>
      <c r="H216" s="18"/>
      <c r="I216" s="18"/>
      <c r="J216" s="18"/>
      <c r="K216" s="18"/>
      <c r="L216" s="18"/>
      <c r="M216" s="18"/>
      <c r="N216" s="18"/>
      <c r="O216" s="18"/>
      <c r="P216" s="18"/>
      <c r="Q216" s="18"/>
      <c r="R216" s="18"/>
    </row>
    <row r="217" spans="2:18">
      <c r="B217" s="18"/>
      <c r="C217" s="18"/>
      <c r="D217" s="18"/>
      <c r="E217" s="18"/>
      <c r="F217" s="18"/>
      <c r="G217" s="18"/>
      <c r="H217" s="18"/>
      <c r="I217" s="18"/>
      <c r="J217" s="18"/>
      <c r="K217" s="18"/>
      <c r="L217" s="18"/>
      <c r="M217" s="18"/>
      <c r="N217" s="18"/>
      <c r="O217" s="18"/>
      <c r="P217" s="18"/>
      <c r="Q217" s="18"/>
      <c r="R217" s="18"/>
    </row>
    <row r="218" spans="2:18">
      <c r="B218" s="18"/>
      <c r="C218" s="18"/>
      <c r="D218" s="18"/>
      <c r="E218" s="18"/>
      <c r="F218" s="18"/>
      <c r="G218" s="18"/>
      <c r="H218" s="18"/>
      <c r="I218" s="18"/>
      <c r="J218" s="18"/>
      <c r="K218" s="18"/>
      <c r="L218" s="18"/>
      <c r="M218" s="18"/>
      <c r="N218" s="18"/>
      <c r="O218" s="18"/>
      <c r="P218" s="18"/>
      <c r="Q218" s="18"/>
      <c r="R218" s="18"/>
    </row>
    <row r="219" spans="2:18">
      <c r="B219" s="18"/>
      <c r="C219" s="18"/>
      <c r="D219" s="18"/>
      <c r="E219" s="18"/>
      <c r="F219" s="18"/>
      <c r="G219" s="18"/>
      <c r="H219" s="18"/>
      <c r="I219" s="18"/>
      <c r="J219" s="18"/>
      <c r="K219" s="18"/>
      <c r="L219" s="18"/>
      <c r="M219" s="18"/>
      <c r="N219" s="18"/>
      <c r="O219" s="18"/>
      <c r="P219" s="18"/>
      <c r="Q219" s="18"/>
      <c r="R219" s="18"/>
    </row>
    <row r="220" spans="2:18">
      <c r="B220" s="18"/>
      <c r="C220" s="18"/>
      <c r="D220" s="18"/>
      <c r="E220" s="18"/>
      <c r="F220" s="18"/>
      <c r="G220" s="18"/>
      <c r="H220" s="18"/>
      <c r="I220" s="18"/>
      <c r="J220" s="18"/>
      <c r="K220" s="18"/>
      <c r="L220" s="18"/>
      <c r="M220" s="18"/>
      <c r="N220" s="18"/>
      <c r="O220" s="18"/>
      <c r="P220" s="18"/>
      <c r="Q220" s="18"/>
      <c r="R220" s="18"/>
    </row>
    <row r="221" spans="2:18">
      <c r="B221" s="18"/>
      <c r="C221" s="18"/>
      <c r="D221" s="18"/>
      <c r="E221" s="18"/>
      <c r="F221" s="18"/>
      <c r="G221" s="18"/>
      <c r="H221" s="18"/>
      <c r="I221" s="18"/>
      <c r="J221" s="18"/>
      <c r="K221" s="18"/>
      <c r="L221" s="18"/>
      <c r="M221" s="18"/>
      <c r="N221" s="18"/>
      <c r="O221" s="18"/>
      <c r="P221" s="18"/>
      <c r="Q221" s="18"/>
      <c r="R221" s="18"/>
    </row>
    <row r="222" spans="2:18">
      <c r="B222" s="18"/>
      <c r="C222" s="18"/>
      <c r="D222" s="18"/>
      <c r="E222" s="18"/>
      <c r="F222" s="18"/>
      <c r="G222" s="18"/>
      <c r="H222" s="18"/>
      <c r="I222" s="18"/>
      <c r="J222" s="18"/>
      <c r="K222" s="18"/>
      <c r="L222" s="18"/>
      <c r="M222" s="18"/>
      <c r="N222" s="18"/>
      <c r="O222" s="18"/>
      <c r="P222" s="18"/>
      <c r="Q222" s="18"/>
      <c r="R222" s="18"/>
    </row>
    <row r="223" spans="2:18">
      <c r="B223" s="18"/>
      <c r="C223" s="18"/>
      <c r="D223" s="18"/>
      <c r="E223" s="18"/>
      <c r="F223" s="18"/>
      <c r="G223" s="18"/>
      <c r="H223" s="18"/>
      <c r="I223" s="18"/>
      <c r="J223" s="18"/>
      <c r="K223" s="18"/>
      <c r="L223" s="18"/>
      <c r="M223" s="18"/>
      <c r="N223" s="18"/>
      <c r="O223" s="18"/>
      <c r="P223" s="18"/>
      <c r="Q223" s="18"/>
      <c r="R223" s="18"/>
    </row>
    <row r="224" spans="2:18">
      <c r="B224" s="18"/>
      <c r="C224" s="18"/>
      <c r="D224" s="18"/>
      <c r="E224" s="18"/>
      <c r="F224" s="18"/>
      <c r="G224" s="18"/>
      <c r="H224" s="18"/>
      <c r="I224" s="18"/>
      <c r="J224" s="18"/>
      <c r="K224" s="18"/>
      <c r="L224" s="18"/>
      <c r="M224" s="18"/>
      <c r="N224" s="18"/>
      <c r="O224" s="18"/>
      <c r="P224" s="18"/>
      <c r="Q224" s="18"/>
      <c r="R224" s="18"/>
    </row>
    <row r="225" spans="2:18">
      <c r="B225" s="18"/>
      <c r="C225" s="18"/>
      <c r="D225" s="18"/>
      <c r="E225" s="18"/>
      <c r="F225" s="18"/>
      <c r="G225" s="18"/>
      <c r="H225" s="18"/>
      <c r="I225" s="18"/>
      <c r="J225" s="18"/>
      <c r="K225" s="18"/>
      <c r="L225" s="18"/>
      <c r="M225" s="18"/>
      <c r="N225" s="18"/>
      <c r="O225" s="18"/>
      <c r="P225" s="18"/>
      <c r="Q225" s="18"/>
      <c r="R225" s="18"/>
    </row>
    <row r="226" spans="2:18">
      <c r="B226" s="18"/>
      <c r="C226" s="18"/>
      <c r="D226" s="18"/>
      <c r="E226" s="18"/>
      <c r="F226" s="18"/>
      <c r="G226" s="18"/>
      <c r="H226" s="18"/>
      <c r="I226" s="18"/>
      <c r="J226" s="18"/>
      <c r="K226" s="18"/>
      <c r="L226" s="18"/>
      <c r="M226" s="18"/>
      <c r="N226" s="18"/>
      <c r="O226" s="18"/>
      <c r="P226" s="18"/>
      <c r="Q226" s="18"/>
      <c r="R226" s="18"/>
    </row>
    <row r="227" spans="2:18">
      <c r="B227" s="18"/>
      <c r="C227" s="18"/>
      <c r="D227" s="18"/>
      <c r="E227" s="18"/>
      <c r="F227" s="18"/>
      <c r="G227" s="18"/>
      <c r="H227" s="18"/>
      <c r="I227" s="18"/>
      <c r="J227" s="18"/>
      <c r="K227" s="18"/>
      <c r="L227" s="18"/>
      <c r="M227" s="18"/>
      <c r="N227" s="18"/>
      <c r="O227" s="18"/>
      <c r="P227" s="18"/>
      <c r="Q227" s="18"/>
      <c r="R227" s="18"/>
    </row>
    <row r="228" spans="2:18">
      <c r="B228" s="18"/>
      <c r="C228" s="18"/>
      <c r="D228" s="18"/>
      <c r="E228" s="18"/>
      <c r="F228" s="18"/>
      <c r="G228" s="18"/>
      <c r="H228" s="18"/>
      <c r="I228" s="18"/>
      <c r="J228" s="18"/>
      <c r="K228" s="18"/>
      <c r="L228" s="18"/>
      <c r="M228" s="18"/>
      <c r="N228" s="18"/>
      <c r="O228" s="18"/>
      <c r="P228" s="18"/>
      <c r="Q228" s="18"/>
      <c r="R228" s="18"/>
    </row>
    <row r="229" spans="2:18">
      <c r="B229" s="18"/>
      <c r="C229" s="18"/>
      <c r="D229" s="18"/>
      <c r="E229" s="18"/>
      <c r="F229" s="18"/>
      <c r="G229" s="18"/>
      <c r="H229" s="18"/>
      <c r="I229" s="18"/>
      <c r="J229" s="18"/>
      <c r="K229" s="18"/>
      <c r="L229" s="18"/>
      <c r="M229" s="18"/>
      <c r="N229" s="18"/>
      <c r="O229" s="18"/>
      <c r="P229" s="18"/>
      <c r="Q229" s="18"/>
      <c r="R229" s="18"/>
    </row>
    <row r="230" spans="2:18">
      <c r="B230" s="18"/>
      <c r="C230" s="18"/>
      <c r="D230" s="18"/>
      <c r="E230" s="18"/>
      <c r="F230" s="18"/>
      <c r="G230" s="18"/>
      <c r="H230" s="18"/>
      <c r="I230" s="18"/>
      <c r="J230" s="18"/>
      <c r="K230" s="18"/>
      <c r="L230" s="18"/>
      <c r="M230" s="18"/>
      <c r="N230" s="18"/>
      <c r="O230" s="18"/>
      <c r="P230" s="18"/>
      <c r="Q230" s="18"/>
      <c r="R230" s="18"/>
    </row>
    <row r="231" spans="2:18">
      <c r="B231" s="18"/>
      <c r="C231" s="18"/>
      <c r="D231" s="18"/>
      <c r="E231" s="18"/>
      <c r="F231" s="18"/>
      <c r="G231" s="18"/>
      <c r="H231" s="18"/>
      <c r="I231" s="18"/>
      <c r="J231" s="18"/>
      <c r="K231" s="18"/>
      <c r="L231" s="18"/>
      <c r="M231" s="18"/>
      <c r="N231" s="18"/>
      <c r="O231" s="18"/>
      <c r="P231" s="18"/>
      <c r="Q231" s="18"/>
      <c r="R231" s="18"/>
    </row>
    <row r="232" spans="2:18">
      <c r="B232" s="18"/>
      <c r="C232" s="18"/>
      <c r="D232" s="18"/>
      <c r="E232" s="18"/>
      <c r="F232" s="18"/>
      <c r="G232" s="18"/>
      <c r="H232" s="18"/>
      <c r="I232" s="18"/>
      <c r="J232" s="18"/>
      <c r="K232" s="18"/>
      <c r="L232" s="18"/>
      <c r="M232" s="18"/>
      <c r="N232" s="18"/>
      <c r="O232" s="18"/>
      <c r="P232" s="18"/>
      <c r="Q232" s="18"/>
      <c r="R232" s="18"/>
    </row>
    <row r="233" spans="2:18">
      <c r="B233" s="18"/>
      <c r="C233" s="18"/>
      <c r="D233" s="18"/>
      <c r="E233" s="18"/>
      <c r="F233" s="18"/>
      <c r="G233" s="18"/>
      <c r="H233" s="18"/>
      <c r="I233" s="18"/>
      <c r="J233" s="18"/>
      <c r="K233" s="18"/>
      <c r="L233" s="18"/>
      <c r="M233" s="18"/>
      <c r="N233" s="18"/>
      <c r="O233" s="18"/>
      <c r="P233" s="18"/>
      <c r="Q233" s="18"/>
      <c r="R233" s="18"/>
    </row>
    <row r="234" spans="2:18">
      <c r="B234" s="18"/>
      <c r="C234" s="18"/>
      <c r="D234" s="18"/>
      <c r="E234" s="18"/>
      <c r="F234" s="18"/>
      <c r="G234" s="18"/>
      <c r="H234" s="18"/>
      <c r="I234" s="18"/>
      <c r="J234" s="18"/>
      <c r="K234" s="18"/>
      <c r="L234" s="18"/>
      <c r="M234" s="18"/>
      <c r="N234" s="18"/>
      <c r="O234" s="18"/>
      <c r="P234" s="18"/>
      <c r="Q234" s="18"/>
      <c r="R234" s="18"/>
    </row>
    <row r="235" spans="2:18">
      <c r="B235" s="18"/>
      <c r="C235" s="18"/>
      <c r="D235" s="18"/>
      <c r="E235" s="18"/>
      <c r="F235" s="18"/>
      <c r="G235" s="18"/>
      <c r="H235" s="18"/>
      <c r="I235" s="18"/>
      <c r="J235" s="18"/>
      <c r="K235" s="18"/>
      <c r="L235" s="18"/>
      <c r="M235" s="18"/>
      <c r="N235" s="18"/>
      <c r="O235" s="18"/>
      <c r="P235" s="18"/>
      <c r="Q235" s="18"/>
      <c r="R235" s="18"/>
    </row>
    <row r="236" spans="2:18">
      <c r="B236" s="18"/>
      <c r="C236" s="18"/>
      <c r="D236" s="18"/>
      <c r="E236" s="18"/>
      <c r="F236" s="18"/>
      <c r="G236" s="18"/>
      <c r="H236" s="18"/>
      <c r="I236" s="18"/>
      <c r="J236" s="18"/>
      <c r="K236" s="18"/>
      <c r="L236" s="18"/>
      <c r="M236" s="18"/>
      <c r="N236" s="18"/>
      <c r="O236" s="18"/>
      <c r="P236" s="18"/>
      <c r="Q236" s="18"/>
      <c r="R236" s="18"/>
    </row>
    <row r="237" spans="2:18">
      <c r="B237" s="18"/>
      <c r="C237" s="18"/>
      <c r="D237" s="18"/>
      <c r="E237" s="18"/>
      <c r="F237" s="18"/>
      <c r="G237" s="18"/>
      <c r="H237" s="18"/>
      <c r="I237" s="18"/>
      <c r="J237" s="18"/>
      <c r="K237" s="18"/>
      <c r="L237" s="18"/>
      <c r="M237" s="18"/>
      <c r="N237" s="18"/>
      <c r="O237" s="18"/>
      <c r="P237" s="18"/>
      <c r="Q237" s="18"/>
      <c r="R237" s="18"/>
    </row>
    <row r="238" spans="2:18">
      <c r="B238" s="18"/>
      <c r="C238" s="18"/>
      <c r="D238" s="18"/>
      <c r="E238" s="18"/>
      <c r="F238" s="18"/>
      <c r="G238" s="18"/>
      <c r="H238" s="18"/>
      <c r="I238" s="18"/>
      <c r="J238" s="18"/>
      <c r="K238" s="18"/>
      <c r="L238" s="18"/>
      <c r="M238" s="18"/>
      <c r="N238" s="18"/>
      <c r="O238" s="18"/>
      <c r="P238" s="18"/>
      <c r="Q238" s="18"/>
      <c r="R238" s="18"/>
    </row>
    <row r="239" spans="2:18">
      <c r="B239" s="18"/>
      <c r="C239" s="18"/>
      <c r="D239" s="18"/>
      <c r="E239" s="18"/>
      <c r="F239" s="18"/>
      <c r="G239" s="18"/>
      <c r="H239" s="18"/>
      <c r="I239" s="18"/>
      <c r="J239" s="18"/>
      <c r="K239" s="18"/>
      <c r="L239" s="18"/>
      <c r="M239" s="18"/>
      <c r="N239" s="18"/>
      <c r="O239" s="18"/>
      <c r="P239" s="18"/>
      <c r="Q239" s="18"/>
      <c r="R239" s="18"/>
    </row>
    <row r="240" spans="2:18">
      <c r="B240" s="18"/>
      <c r="C240" s="18"/>
      <c r="D240" s="18"/>
      <c r="E240" s="18"/>
      <c r="F240" s="18"/>
      <c r="G240" s="18"/>
      <c r="H240" s="18"/>
      <c r="I240" s="18"/>
      <c r="J240" s="18"/>
      <c r="K240" s="18"/>
      <c r="L240" s="18"/>
      <c r="M240" s="18"/>
      <c r="N240" s="18"/>
      <c r="O240" s="18"/>
      <c r="P240" s="18"/>
      <c r="Q240" s="18"/>
      <c r="R240" s="18"/>
    </row>
    <row r="241" spans="2:18">
      <c r="B241" s="18"/>
      <c r="C241" s="18"/>
      <c r="D241" s="18"/>
      <c r="E241" s="18"/>
      <c r="F241" s="18"/>
      <c r="G241" s="18"/>
      <c r="H241" s="18"/>
      <c r="I241" s="18"/>
      <c r="J241" s="18"/>
      <c r="K241" s="18"/>
      <c r="L241" s="18"/>
      <c r="M241" s="18"/>
      <c r="N241" s="18"/>
      <c r="O241" s="18"/>
      <c r="P241" s="18"/>
      <c r="Q241" s="18"/>
      <c r="R241" s="18"/>
    </row>
    <row r="242" spans="2:18">
      <c r="B242" s="18"/>
      <c r="C242" s="18"/>
      <c r="D242" s="18"/>
      <c r="E242" s="18"/>
      <c r="F242" s="18"/>
      <c r="G242" s="18"/>
      <c r="H242" s="18"/>
      <c r="I242" s="18"/>
      <c r="J242" s="18"/>
      <c r="K242" s="18"/>
      <c r="L242" s="18"/>
      <c r="M242" s="18"/>
      <c r="N242" s="18"/>
      <c r="O242" s="18"/>
      <c r="P242" s="18"/>
      <c r="Q242" s="18"/>
      <c r="R242" s="18"/>
    </row>
    <row r="243" spans="2:18">
      <c r="B243" s="18"/>
      <c r="C243" s="18"/>
      <c r="D243" s="18"/>
      <c r="E243" s="18"/>
      <c r="F243" s="18"/>
      <c r="G243" s="18"/>
      <c r="H243" s="18"/>
      <c r="I243" s="18"/>
      <c r="J243" s="18"/>
      <c r="K243" s="18"/>
      <c r="L243" s="18"/>
      <c r="M243" s="18"/>
      <c r="N243" s="18"/>
      <c r="O243" s="18"/>
      <c r="P243" s="18"/>
      <c r="Q243" s="18"/>
      <c r="R243" s="18"/>
    </row>
    <row r="244" spans="2:18">
      <c r="B244" s="18"/>
      <c r="C244" s="18"/>
      <c r="D244" s="18"/>
      <c r="E244" s="18"/>
      <c r="F244" s="18"/>
      <c r="G244" s="18"/>
      <c r="H244" s="18"/>
      <c r="I244" s="18"/>
      <c r="J244" s="18"/>
      <c r="K244" s="18"/>
      <c r="L244" s="18"/>
      <c r="M244" s="18"/>
      <c r="N244" s="18"/>
      <c r="O244" s="18"/>
      <c r="P244" s="18"/>
      <c r="Q244" s="18"/>
      <c r="R244" s="18"/>
    </row>
    <row r="245" spans="2:18">
      <c r="B245" s="18"/>
      <c r="C245" s="18"/>
      <c r="D245" s="18"/>
      <c r="E245" s="18"/>
      <c r="F245" s="18"/>
      <c r="G245" s="18"/>
      <c r="H245" s="18"/>
      <c r="I245" s="18"/>
      <c r="J245" s="18"/>
      <c r="K245" s="18"/>
      <c r="L245" s="18"/>
      <c r="M245" s="18"/>
      <c r="N245" s="18"/>
      <c r="O245" s="18"/>
      <c r="P245" s="18"/>
      <c r="Q245" s="18"/>
      <c r="R245" s="18"/>
    </row>
    <row r="246" spans="2:18">
      <c r="B246" s="18"/>
      <c r="C246" s="18"/>
      <c r="D246" s="18"/>
      <c r="E246" s="18"/>
      <c r="F246" s="18"/>
      <c r="G246" s="18"/>
      <c r="H246" s="18"/>
      <c r="I246" s="18"/>
      <c r="J246" s="18"/>
      <c r="K246" s="18"/>
      <c r="L246" s="18"/>
      <c r="M246" s="18"/>
      <c r="N246" s="18"/>
      <c r="O246" s="18"/>
      <c r="P246" s="18"/>
      <c r="Q246" s="18"/>
      <c r="R246" s="18"/>
    </row>
    <row r="247" spans="2:18">
      <c r="B247" s="18"/>
      <c r="C247" s="18"/>
      <c r="D247" s="18"/>
      <c r="E247" s="18"/>
      <c r="F247" s="18"/>
      <c r="G247" s="18"/>
      <c r="H247" s="18"/>
      <c r="I247" s="18"/>
      <c r="J247" s="18"/>
      <c r="K247" s="18"/>
      <c r="L247" s="18"/>
      <c r="M247" s="18"/>
      <c r="N247" s="18"/>
      <c r="O247" s="18"/>
      <c r="P247" s="18"/>
      <c r="Q247" s="18"/>
      <c r="R247" s="18"/>
    </row>
    <row r="248" spans="2:18">
      <c r="B248" s="18"/>
      <c r="C248" s="18"/>
      <c r="D248" s="18"/>
      <c r="E248" s="18"/>
      <c r="F248" s="18"/>
      <c r="G248" s="18"/>
      <c r="H248" s="18"/>
      <c r="I248" s="18"/>
      <c r="J248" s="18"/>
      <c r="K248" s="18"/>
      <c r="L248" s="18"/>
      <c r="M248" s="18"/>
      <c r="N248" s="18"/>
      <c r="O248" s="18"/>
      <c r="P248" s="18"/>
      <c r="Q248" s="18"/>
      <c r="R248" s="18"/>
    </row>
    <row r="249" spans="2:18">
      <c r="B249" s="18"/>
      <c r="C249" s="18"/>
      <c r="D249" s="18"/>
      <c r="E249" s="18"/>
      <c r="F249" s="18"/>
      <c r="G249" s="18"/>
      <c r="H249" s="18"/>
      <c r="I249" s="18"/>
      <c r="J249" s="18"/>
      <c r="K249" s="18"/>
      <c r="L249" s="18"/>
      <c r="M249" s="18"/>
      <c r="N249" s="18"/>
      <c r="O249" s="18"/>
      <c r="P249" s="18"/>
      <c r="Q249" s="18"/>
      <c r="R249" s="18"/>
    </row>
    <row r="250" spans="2:18">
      <c r="B250" s="18"/>
      <c r="C250" s="18"/>
      <c r="D250" s="18"/>
      <c r="E250" s="18"/>
      <c r="F250" s="18"/>
      <c r="G250" s="18"/>
      <c r="H250" s="18"/>
      <c r="I250" s="18"/>
      <c r="J250" s="18"/>
      <c r="K250" s="18"/>
      <c r="L250" s="18"/>
      <c r="M250" s="18"/>
      <c r="N250" s="18"/>
      <c r="O250" s="18"/>
      <c r="P250" s="18"/>
      <c r="Q250" s="18"/>
      <c r="R250" s="18"/>
    </row>
    <row r="251" spans="2:18">
      <c r="B251" s="18"/>
      <c r="C251" s="18"/>
      <c r="D251" s="18"/>
      <c r="E251" s="18"/>
      <c r="F251" s="18"/>
      <c r="G251" s="18"/>
      <c r="H251" s="18"/>
      <c r="I251" s="18"/>
      <c r="J251" s="18"/>
      <c r="K251" s="18"/>
      <c r="L251" s="18"/>
      <c r="M251" s="18"/>
      <c r="N251" s="18"/>
      <c r="O251" s="18"/>
      <c r="P251" s="18"/>
      <c r="Q251" s="18"/>
      <c r="R251" s="18"/>
    </row>
    <row r="252" spans="2:18">
      <c r="B252" s="18"/>
      <c r="C252" s="18"/>
      <c r="D252" s="18"/>
      <c r="E252" s="18"/>
      <c r="F252" s="18"/>
      <c r="G252" s="18"/>
      <c r="H252" s="18"/>
      <c r="I252" s="18"/>
      <c r="J252" s="18"/>
      <c r="K252" s="18"/>
      <c r="L252" s="18"/>
      <c r="M252" s="18"/>
      <c r="N252" s="18"/>
      <c r="O252" s="18"/>
      <c r="P252" s="18"/>
      <c r="Q252" s="18"/>
      <c r="R252" s="18"/>
    </row>
    <row r="253" spans="2:18">
      <c r="B253" s="18"/>
      <c r="C253" s="18"/>
      <c r="D253" s="18"/>
      <c r="E253" s="18"/>
      <c r="F253" s="18"/>
      <c r="G253" s="18"/>
      <c r="H253" s="18"/>
      <c r="I253" s="18"/>
      <c r="J253" s="18"/>
      <c r="K253" s="18"/>
      <c r="L253" s="18"/>
      <c r="M253" s="18"/>
      <c r="N253" s="18"/>
      <c r="O253" s="18"/>
      <c r="P253" s="18"/>
      <c r="Q253" s="18"/>
      <c r="R253" s="18"/>
    </row>
    <row r="254" spans="2:18">
      <c r="B254" s="18"/>
      <c r="C254" s="18"/>
      <c r="D254" s="18"/>
      <c r="E254" s="18"/>
      <c r="F254" s="18"/>
      <c r="G254" s="18"/>
      <c r="H254" s="18"/>
      <c r="I254" s="18"/>
      <c r="J254" s="18"/>
      <c r="K254" s="18"/>
      <c r="L254" s="18"/>
      <c r="M254" s="18"/>
      <c r="N254" s="18"/>
      <c r="O254" s="18"/>
      <c r="P254" s="18"/>
      <c r="Q254" s="18"/>
      <c r="R254" s="18"/>
    </row>
    <row r="255" spans="2:18">
      <c r="B255" s="18"/>
      <c r="C255" s="18"/>
      <c r="D255" s="18"/>
      <c r="E255" s="18"/>
      <c r="F255" s="18"/>
      <c r="G255" s="18"/>
      <c r="H255" s="18"/>
      <c r="I255" s="18"/>
      <c r="J255" s="18"/>
      <c r="K255" s="18"/>
      <c r="L255" s="18"/>
      <c r="M255" s="18"/>
      <c r="N255" s="18"/>
      <c r="O255" s="18"/>
      <c r="P255" s="18"/>
      <c r="Q255" s="18"/>
      <c r="R255" s="18"/>
    </row>
    <row r="256" spans="2:18">
      <c r="B256" s="18"/>
      <c r="C256" s="18"/>
      <c r="D256" s="18"/>
      <c r="E256" s="18"/>
      <c r="F256" s="18"/>
      <c r="G256" s="18"/>
      <c r="H256" s="18"/>
      <c r="I256" s="18"/>
      <c r="J256" s="18"/>
      <c r="K256" s="18"/>
      <c r="L256" s="18"/>
      <c r="M256" s="18"/>
      <c r="N256" s="18"/>
      <c r="O256" s="18"/>
      <c r="P256" s="18"/>
      <c r="Q256" s="18"/>
      <c r="R256" s="18"/>
    </row>
    <row r="257" spans="2:18">
      <c r="B257" s="18"/>
      <c r="C257" s="18"/>
      <c r="D257" s="18"/>
      <c r="E257" s="18"/>
      <c r="F257" s="18"/>
      <c r="G257" s="18"/>
      <c r="H257" s="18"/>
      <c r="I257" s="18"/>
      <c r="J257" s="18"/>
      <c r="K257" s="18"/>
      <c r="L257" s="18"/>
      <c r="M257" s="18"/>
      <c r="N257" s="18"/>
      <c r="O257" s="18"/>
      <c r="P257" s="18"/>
      <c r="Q257" s="18"/>
      <c r="R257" s="18"/>
    </row>
    <row r="258" spans="2:18">
      <c r="B258" s="18"/>
      <c r="C258" s="18"/>
      <c r="D258" s="18"/>
      <c r="E258" s="18"/>
      <c r="F258" s="18"/>
      <c r="G258" s="18"/>
      <c r="H258" s="18"/>
      <c r="I258" s="18"/>
      <c r="J258" s="18"/>
      <c r="K258" s="18"/>
      <c r="L258" s="18"/>
      <c r="M258" s="18"/>
      <c r="N258" s="18"/>
      <c r="O258" s="18"/>
      <c r="P258" s="18"/>
      <c r="Q258" s="18"/>
      <c r="R258" s="18"/>
    </row>
    <row r="259" spans="2:18">
      <c r="B259" s="18"/>
      <c r="C259" s="18"/>
      <c r="D259" s="18"/>
      <c r="E259" s="18"/>
      <c r="F259" s="18"/>
      <c r="G259" s="18"/>
      <c r="H259" s="18"/>
      <c r="I259" s="18"/>
      <c r="J259" s="18"/>
      <c r="K259" s="18"/>
      <c r="L259" s="18"/>
      <c r="M259" s="18"/>
      <c r="N259" s="18"/>
      <c r="O259" s="18"/>
      <c r="P259" s="18"/>
      <c r="Q259" s="18"/>
      <c r="R259" s="18"/>
    </row>
    <row r="260" spans="2:18">
      <c r="B260" s="18"/>
      <c r="C260" s="18"/>
      <c r="D260" s="18"/>
      <c r="E260" s="18"/>
      <c r="F260" s="18"/>
      <c r="G260" s="18"/>
      <c r="H260" s="18"/>
      <c r="I260" s="18"/>
      <c r="J260" s="18"/>
      <c r="K260" s="18"/>
      <c r="L260" s="18"/>
      <c r="M260" s="18"/>
      <c r="N260" s="18"/>
      <c r="O260" s="18"/>
      <c r="P260" s="18"/>
      <c r="Q260" s="18"/>
      <c r="R260" s="18"/>
    </row>
    <row r="261" spans="2:18">
      <c r="B261" s="18"/>
      <c r="C261" s="18"/>
      <c r="D261" s="18"/>
      <c r="E261" s="18"/>
      <c r="F261" s="18"/>
      <c r="G261" s="18"/>
      <c r="H261" s="18"/>
      <c r="I261" s="18"/>
      <c r="J261" s="18"/>
      <c r="K261" s="18"/>
      <c r="L261" s="18"/>
      <c r="M261" s="18"/>
      <c r="N261" s="18"/>
      <c r="O261" s="18"/>
      <c r="P261" s="18"/>
      <c r="Q261" s="18"/>
      <c r="R261" s="18"/>
    </row>
    <row r="262" spans="2:18">
      <c r="B262" s="18"/>
      <c r="C262" s="18"/>
      <c r="D262" s="18"/>
      <c r="E262" s="18"/>
      <c r="F262" s="18"/>
      <c r="G262" s="18"/>
      <c r="H262" s="18"/>
      <c r="I262" s="18"/>
      <c r="J262" s="18"/>
      <c r="K262" s="18"/>
      <c r="L262" s="18"/>
      <c r="M262" s="18"/>
      <c r="N262" s="18"/>
      <c r="O262" s="18"/>
      <c r="P262" s="18"/>
      <c r="Q262" s="18"/>
      <c r="R262" s="18"/>
    </row>
    <row r="263" spans="2:18">
      <c r="B263" s="18"/>
      <c r="C263" s="18"/>
      <c r="D263" s="18"/>
      <c r="E263" s="18"/>
      <c r="F263" s="18"/>
      <c r="G263" s="18"/>
      <c r="H263" s="18"/>
      <c r="I263" s="18"/>
      <c r="J263" s="18"/>
      <c r="K263" s="18"/>
      <c r="L263" s="18"/>
      <c r="M263" s="18"/>
      <c r="N263" s="18"/>
      <c r="O263" s="18"/>
      <c r="P263" s="18"/>
      <c r="Q263" s="18"/>
      <c r="R263" s="18"/>
    </row>
    <row r="264" spans="2:18">
      <c r="B264" s="18"/>
      <c r="C264" s="18"/>
      <c r="D264" s="18"/>
      <c r="E264" s="18"/>
      <c r="F264" s="18"/>
      <c r="G264" s="18"/>
      <c r="H264" s="18"/>
      <c r="I264" s="18"/>
      <c r="J264" s="18"/>
      <c r="K264" s="18"/>
      <c r="L264" s="18"/>
      <c r="M264" s="18"/>
      <c r="N264" s="18"/>
      <c r="O264" s="18"/>
      <c r="P264" s="18"/>
      <c r="Q264" s="18"/>
      <c r="R264" s="18"/>
    </row>
    <row r="265" spans="2:18">
      <c r="B265" s="18"/>
      <c r="C265" s="18"/>
      <c r="D265" s="18"/>
      <c r="E265" s="18"/>
      <c r="F265" s="18"/>
      <c r="G265" s="18"/>
      <c r="H265" s="18"/>
      <c r="I265" s="18"/>
      <c r="J265" s="18"/>
      <c r="K265" s="18"/>
      <c r="L265" s="18"/>
      <c r="M265" s="18"/>
      <c r="N265" s="18"/>
      <c r="O265" s="18"/>
      <c r="P265" s="18"/>
      <c r="Q265" s="18"/>
      <c r="R265" s="18"/>
    </row>
    <row r="266" spans="2:18">
      <c r="B266" s="18"/>
      <c r="C266" s="18"/>
      <c r="D266" s="18"/>
      <c r="E266" s="18"/>
      <c r="F266" s="18"/>
      <c r="G266" s="18"/>
      <c r="H266" s="18"/>
      <c r="I266" s="18"/>
      <c r="J266" s="18"/>
      <c r="K266" s="18"/>
      <c r="L266" s="18"/>
      <c r="M266" s="18"/>
      <c r="N266" s="18"/>
      <c r="O266" s="18"/>
      <c r="P266" s="18"/>
      <c r="Q266" s="18"/>
      <c r="R266" s="18"/>
    </row>
    <row r="267" spans="2:18">
      <c r="B267" s="18"/>
      <c r="C267" s="18"/>
      <c r="D267" s="18"/>
      <c r="E267" s="18"/>
      <c r="F267" s="18"/>
      <c r="G267" s="18"/>
      <c r="H267" s="18"/>
      <c r="I267" s="18"/>
      <c r="J267" s="18"/>
      <c r="K267" s="18"/>
      <c r="L267" s="18"/>
      <c r="M267" s="18"/>
      <c r="N267" s="18"/>
      <c r="O267" s="18"/>
      <c r="P267" s="18"/>
      <c r="Q267" s="18"/>
      <c r="R267" s="18"/>
    </row>
    <row r="268" spans="2:18">
      <c r="B268" s="18"/>
      <c r="C268" s="18"/>
      <c r="D268" s="18"/>
      <c r="E268" s="18"/>
      <c r="F268" s="18"/>
      <c r="G268" s="18"/>
      <c r="H268" s="18"/>
      <c r="I268" s="18"/>
      <c r="J268" s="18"/>
      <c r="K268" s="18"/>
      <c r="L268" s="18"/>
      <c r="M268" s="18"/>
      <c r="N268" s="18"/>
      <c r="O268" s="18"/>
      <c r="P268" s="18"/>
      <c r="Q268" s="18"/>
      <c r="R268" s="18"/>
    </row>
    <row r="269" spans="2:18">
      <c r="B269" s="18"/>
      <c r="C269" s="18"/>
      <c r="D269" s="18"/>
      <c r="E269" s="18"/>
      <c r="F269" s="18"/>
      <c r="G269" s="18"/>
      <c r="H269" s="18"/>
      <c r="I269" s="18"/>
      <c r="J269" s="18"/>
      <c r="K269" s="18"/>
      <c r="L269" s="18"/>
      <c r="M269" s="18"/>
      <c r="N269" s="18"/>
      <c r="O269" s="18"/>
      <c r="P269" s="18"/>
      <c r="Q269" s="18"/>
      <c r="R269" s="18"/>
    </row>
    <row r="270" spans="2:18">
      <c r="B270" s="18"/>
      <c r="C270" s="18"/>
      <c r="D270" s="18"/>
      <c r="E270" s="18"/>
      <c r="F270" s="18"/>
      <c r="G270" s="18"/>
      <c r="H270" s="18"/>
      <c r="I270" s="18"/>
      <c r="J270" s="18"/>
      <c r="K270" s="18"/>
      <c r="L270" s="18"/>
      <c r="M270" s="18"/>
      <c r="N270" s="18"/>
      <c r="O270" s="18"/>
      <c r="P270" s="18"/>
      <c r="Q270" s="18"/>
      <c r="R270" s="18"/>
    </row>
    <row r="271" spans="2:18">
      <c r="B271" s="18"/>
      <c r="C271" s="18"/>
      <c r="D271" s="18"/>
      <c r="E271" s="18"/>
      <c r="F271" s="18"/>
      <c r="G271" s="18"/>
      <c r="H271" s="18"/>
      <c r="I271" s="18"/>
      <c r="J271" s="18"/>
      <c r="K271" s="18"/>
      <c r="L271" s="18"/>
      <c r="M271" s="18"/>
      <c r="N271" s="18"/>
      <c r="O271" s="18"/>
      <c r="P271" s="18"/>
      <c r="Q271" s="18"/>
      <c r="R271" s="18"/>
    </row>
    <row r="272" spans="2:18">
      <c r="B272" s="18"/>
      <c r="C272" s="18"/>
      <c r="D272" s="18"/>
      <c r="E272" s="18"/>
      <c r="F272" s="18"/>
      <c r="G272" s="18"/>
      <c r="H272" s="18"/>
      <c r="I272" s="18"/>
      <c r="J272" s="18"/>
      <c r="K272" s="18"/>
      <c r="L272" s="18"/>
      <c r="M272" s="18"/>
      <c r="N272" s="18"/>
      <c r="O272" s="18"/>
      <c r="P272" s="18"/>
      <c r="Q272" s="18"/>
      <c r="R272" s="18"/>
    </row>
    <row r="273" spans="2:18">
      <c r="B273" s="18"/>
      <c r="C273" s="18"/>
      <c r="D273" s="18"/>
      <c r="E273" s="18"/>
      <c r="F273" s="18"/>
      <c r="G273" s="18"/>
      <c r="H273" s="18"/>
      <c r="I273" s="18"/>
      <c r="J273" s="18"/>
      <c r="K273" s="18"/>
      <c r="L273" s="18"/>
      <c r="M273" s="18"/>
      <c r="N273" s="18"/>
      <c r="O273" s="18"/>
      <c r="P273" s="18"/>
      <c r="Q273" s="18"/>
      <c r="R273" s="18"/>
    </row>
    <row r="274" spans="2:18">
      <c r="B274" s="18"/>
      <c r="C274" s="18"/>
      <c r="D274" s="18"/>
      <c r="E274" s="18"/>
      <c r="F274" s="18"/>
      <c r="G274" s="18"/>
      <c r="H274" s="18"/>
      <c r="I274" s="18"/>
      <c r="J274" s="18"/>
      <c r="K274" s="18"/>
      <c r="L274" s="18"/>
      <c r="M274" s="18"/>
      <c r="N274" s="18"/>
      <c r="O274" s="18"/>
      <c r="P274" s="18"/>
      <c r="Q274" s="18"/>
      <c r="R274" s="18"/>
    </row>
    <row r="275" spans="2:18">
      <c r="B275" s="18"/>
      <c r="C275" s="18"/>
      <c r="D275" s="18"/>
      <c r="E275" s="18"/>
      <c r="F275" s="18"/>
      <c r="G275" s="18"/>
      <c r="H275" s="18"/>
      <c r="I275" s="18"/>
      <c r="J275" s="18"/>
      <c r="K275" s="18"/>
      <c r="L275" s="18"/>
      <c r="M275" s="18"/>
      <c r="N275" s="18"/>
      <c r="O275" s="18"/>
      <c r="P275" s="18"/>
      <c r="Q275" s="18"/>
      <c r="R275" s="18"/>
    </row>
    <row r="276" spans="2:18">
      <c r="B276" s="18"/>
      <c r="C276" s="18"/>
      <c r="D276" s="18"/>
      <c r="E276" s="18"/>
      <c r="F276" s="18"/>
      <c r="G276" s="18"/>
      <c r="H276" s="18"/>
      <c r="I276" s="18"/>
      <c r="J276" s="18"/>
      <c r="K276" s="18"/>
      <c r="L276" s="18"/>
      <c r="M276" s="18"/>
      <c r="N276" s="18"/>
      <c r="O276" s="18"/>
      <c r="P276" s="18"/>
      <c r="Q276" s="18"/>
      <c r="R276" s="18"/>
    </row>
    <row r="277" spans="2:18">
      <c r="B277" s="18"/>
      <c r="C277" s="18"/>
      <c r="D277" s="18"/>
      <c r="E277" s="18"/>
      <c r="F277" s="18"/>
      <c r="G277" s="18"/>
      <c r="H277" s="18"/>
      <c r="I277" s="18"/>
      <c r="J277" s="18"/>
      <c r="K277" s="18"/>
      <c r="L277" s="18"/>
      <c r="M277" s="18"/>
      <c r="N277" s="18"/>
      <c r="O277" s="18"/>
      <c r="P277" s="18"/>
      <c r="Q277" s="18"/>
      <c r="R277" s="18"/>
    </row>
    <row r="278" spans="2:18">
      <c r="B278" s="18"/>
      <c r="C278" s="18"/>
      <c r="D278" s="18"/>
      <c r="E278" s="18"/>
      <c r="F278" s="18"/>
      <c r="G278" s="18"/>
      <c r="H278" s="18"/>
      <c r="I278" s="18"/>
      <c r="J278" s="18"/>
      <c r="K278" s="18"/>
      <c r="L278" s="18"/>
      <c r="M278" s="18"/>
      <c r="N278" s="18"/>
      <c r="O278" s="18"/>
      <c r="P278" s="18"/>
      <c r="Q278" s="18"/>
      <c r="R278" s="18"/>
    </row>
    <row r="279" spans="2:18">
      <c r="B279" s="18"/>
      <c r="C279" s="18"/>
      <c r="D279" s="18"/>
      <c r="E279" s="18"/>
      <c r="F279" s="18"/>
      <c r="G279" s="18"/>
      <c r="H279" s="18"/>
      <c r="I279" s="18"/>
      <c r="J279" s="18"/>
      <c r="K279" s="18"/>
      <c r="L279" s="18"/>
      <c r="M279" s="18"/>
      <c r="N279" s="18"/>
      <c r="O279" s="18"/>
      <c r="P279" s="18"/>
      <c r="Q279" s="18"/>
      <c r="R279" s="18"/>
    </row>
    <row r="280" spans="2:18">
      <c r="B280" s="18"/>
      <c r="C280" s="18"/>
      <c r="D280" s="18"/>
      <c r="E280" s="18"/>
      <c r="F280" s="18"/>
      <c r="G280" s="18"/>
      <c r="H280" s="18"/>
      <c r="I280" s="18"/>
      <c r="J280" s="18"/>
      <c r="K280" s="18"/>
      <c r="L280" s="18"/>
      <c r="M280" s="18"/>
      <c r="N280" s="18"/>
      <c r="O280" s="18"/>
      <c r="P280" s="18"/>
      <c r="Q280" s="18"/>
      <c r="R280" s="18"/>
    </row>
    <row r="281" spans="2:18">
      <c r="B281" s="18"/>
      <c r="C281" s="18"/>
      <c r="D281" s="18"/>
      <c r="E281" s="18"/>
      <c r="F281" s="18"/>
      <c r="G281" s="18"/>
      <c r="H281" s="18"/>
      <c r="I281" s="18"/>
      <c r="J281" s="18"/>
      <c r="K281" s="18"/>
      <c r="L281" s="18"/>
      <c r="M281" s="18"/>
      <c r="N281" s="18"/>
      <c r="O281" s="18"/>
      <c r="P281" s="18"/>
      <c r="Q281" s="18"/>
      <c r="R281" s="18"/>
    </row>
    <row r="282" spans="2:18">
      <c r="B282" s="18"/>
      <c r="C282" s="18"/>
      <c r="D282" s="18"/>
      <c r="E282" s="18"/>
      <c r="F282" s="18"/>
      <c r="G282" s="18"/>
      <c r="H282" s="18"/>
      <c r="I282" s="18"/>
      <c r="J282" s="18"/>
      <c r="K282" s="18"/>
      <c r="L282" s="18"/>
      <c r="M282" s="18"/>
      <c r="N282" s="18"/>
      <c r="O282" s="18"/>
      <c r="P282" s="18"/>
      <c r="Q282" s="18"/>
      <c r="R282" s="18"/>
    </row>
    <row r="283" spans="2:18">
      <c r="B283" s="18"/>
      <c r="C283" s="18"/>
      <c r="D283" s="18"/>
      <c r="E283" s="18"/>
      <c r="F283" s="18"/>
      <c r="G283" s="18"/>
      <c r="H283" s="18"/>
      <c r="I283" s="18"/>
      <c r="J283" s="18"/>
      <c r="K283" s="18"/>
      <c r="L283" s="18"/>
      <c r="M283" s="18"/>
      <c r="N283" s="18"/>
      <c r="O283" s="18"/>
      <c r="P283" s="18"/>
      <c r="Q283" s="18"/>
      <c r="R283" s="18"/>
    </row>
    <row r="284" spans="2:18">
      <c r="B284" s="18"/>
      <c r="C284" s="18"/>
      <c r="D284" s="18"/>
      <c r="E284" s="18"/>
      <c r="F284" s="18"/>
      <c r="G284" s="18"/>
      <c r="H284" s="18"/>
      <c r="I284" s="18"/>
      <c r="J284" s="18"/>
      <c r="K284" s="18"/>
      <c r="L284" s="18"/>
      <c r="M284" s="18"/>
      <c r="N284" s="18"/>
      <c r="O284" s="18"/>
      <c r="P284" s="18"/>
      <c r="Q284" s="18"/>
      <c r="R284" s="18"/>
    </row>
    <row r="285" spans="2:18">
      <c r="B285" s="18"/>
      <c r="C285" s="18"/>
      <c r="D285" s="18"/>
      <c r="E285" s="18"/>
      <c r="F285" s="18"/>
      <c r="G285" s="18"/>
      <c r="H285" s="18"/>
      <c r="I285" s="18"/>
      <c r="J285" s="18"/>
      <c r="K285" s="18"/>
      <c r="L285" s="18"/>
      <c r="M285" s="18"/>
      <c r="N285" s="18"/>
      <c r="O285" s="18"/>
      <c r="P285" s="18"/>
      <c r="Q285" s="18"/>
      <c r="R285" s="18"/>
    </row>
    <row r="286" spans="2:18">
      <c r="B286" s="18"/>
      <c r="C286" s="18"/>
      <c r="D286" s="18"/>
      <c r="E286" s="18"/>
      <c r="F286" s="18"/>
      <c r="G286" s="18"/>
      <c r="H286" s="18"/>
      <c r="I286" s="18"/>
      <c r="J286" s="18"/>
      <c r="K286" s="18"/>
      <c r="L286" s="18"/>
      <c r="M286" s="18"/>
      <c r="N286" s="18"/>
      <c r="O286" s="18"/>
      <c r="P286" s="18"/>
      <c r="Q286" s="18"/>
      <c r="R286" s="18"/>
    </row>
    <row r="287" spans="2:18">
      <c r="B287" s="18"/>
      <c r="C287" s="18"/>
      <c r="D287" s="18"/>
      <c r="E287" s="18"/>
      <c r="F287" s="18"/>
      <c r="G287" s="18"/>
      <c r="H287" s="18"/>
      <c r="I287" s="18"/>
      <c r="J287" s="18"/>
      <c r="K287" s="18"/>
      <c r="L287" s="18"/>
      <c r="M287" s="18"/>
      <c r="N287" s="18"/>
      <c r="O287" s="18"/>
      <c r="P287" s="18"/>
      <c r="Q287" s="18"/>
      <c r="R287" s="18"/>
    </row>
    <row r="288" spans="2:18">
      <c r="B288" s="18"/>
      <c r="C288" s="18"/>
      <c r="D288" s="18"/>
      <c r="E288" s="18"/>
      <c r="F288" s="18"/>
      <c r="G288" s="18"/>
      <c r="H288" s="18"/>
      <c r="I288" s="18"/>
      <c r="J288" s="18"/>
      <c r="K288" s="18"/>
      <c r="L288" s="18"/>
      <c r="M288" s="18"/>
      <c r="N288" s="18"/>
      <c r="O288" s="18"/>
      <c r="P288" s="18"/>
      <c r="Q288" s="18"/>
      <c r="R288" s="18"/>
    </row>
    <row r="289" spans="2:18">
      <c r="B289" s="18"/>
      <c r="C289" s="18"/>
      <c r="D289" s="18"/>
      <c r="E289" s="18"/>
      <c r="F289" s="18"/>
      <c r="G289" s="18"/>
      <c r="H289" s="18"/>
      <c r="I289" s="18"/>
      <c r="J289" s="18"/>
      <c r="K289" s="18"/>
      <c r="L289" s="18"/>
      <c r="M289" s="18"/>
      <c r="N289" s="18"/>
      <c r="O289" s="18"/>
      <c r="P289" s="18"/>
      <c r="Q289" s="18"/>
      <c r="R289" s="18"/>
    </row>
    <row r="290" spans="2:18">
      <c r="B290" s="18"/>
      <c r="C290" s="18"/>
      <c r="D290" s="18"/>
      <c r="E290" s="18"/>
      <c r="F290" s="18"/>
      <c r="G290" s="18"/>
      <c r="H290" s="18"/>
      <c r="I290" s="18"/>
      <c r="J290" s="18"/>
      <c r="K290" s="18"/>
      <c r="L290" s="18"/>
      <c r="M290" s="18"/>
      <c r="N290" s="18"/>
      <c r="O290" s="18"/>
      <c r="P290" s="18"/>
      <c r="Q290" s="18"/>
      <c r="R290" s="18"/>
    </row>
    <row r="291" spans="2:18">
      <c r="B291" s="18"/>
      <c r="C291" s="18"/>
      <c r="D291" s="18"/>
      <c r="E291" s="18"/>
      <c r="F291" s="18"/>
      <c r="G291" s="18"/>
      <c r="H291" s="18"/>
      <c r="I291" s="18"/>
      <c r="J291" s="18"/>
      <c r="K291" s="18"/>
      <c r="L291" s="18"/>
      <c r="M291" s="18"/>
      <c r="N291" s="18"/>
      <c r="O291" s="18"/>
      <c r="P291" s="18"/>
      <c r="Q291" s="18"/>
      <c r="R291" s="18"/>
    </row>
    <row r="292" spans="2:18">
      <c r="B292" s="18"/>
      <c r="C292" s="18"/>
      <c r="D292" s="18"/>
      <c r="E292" s="18"/>
      <c r="F292" s="18"/>
      <c r="G292" s="18"/>
      <c r="H292" s="18"/>
      <c r="I292" s="18"/>
      <c r="J292" s="18"/>
      <c r="K292" s="18"/>
      <c r="L292" s="18"/>
      <c r="M292" s="18"/>
      <c r="N292" s="18"/>
      <c r="O292" s="18"/>
      <c r="P292" s="18"/>
      <c r="Q292" s="18"/>
      <c r="R292" s="18"/>
    </row>
    <row r="293" spans="2:18">
      <c r="B293" s="18"/>
      <c r="C293" s="18"/>
      <c r="D293" s="18"/>
      <c r="E293" s="18"/>
      <c r="F293" s="18"/>
      <c r="G293" s="18"/>
      <c r="H293" s="18"/>
      <c r="I293" s="18"/>
      <c r="J293" s="18"/>
      <c r="K293" s="18"/>
      <c r="L293" s="18"/>
      <c r="M293" s="18"/>
      <c r="N293" s="18"/>
      <c r="O293" s="18"/>
      <c r="P293" s="18"/>
      <c r="Q293" s="18"/>
      <c r="R293" s="18"/>
    </row>
    <row r="294" spans="2:18">
      <c r="B294" s="18"/>
      <c r="C294" s="18"/>
      <c r="D294" s="18"/>
      <c r="E294" s="18"/>
      <c r="F294" s="18"/>
      <c r="G294" s="18"/>
      <c r="H294" s="18"/>
      <c r="I294" s="18"/>
      <c r="J294" s="18"/>
      <c r="K294" s="18"/>
      <c r="L294" s="18"/>
      <c r="M294" s="18"/>
      <c r="N294" s="18"/>
      <c r="O294" s="18"/>
      <c r="P294" s="18"/>
      <c r="Q294" s="18"/>
      <c r="R294" s="18"/>
    </row>
    <row r="295" spans="2:18">
      <c r="B295" s="18"/>
      <c r="C295" s="18"/>
      <c r="D295" s="18"/>
      <c r="E295" s="18"/>
      <c r="F295" s="18"/>
      <c r="G295" s="18"/>
      <c r="H295" s="18"/>
      <c r="I295" s="18"/>
      <c r="J295" s="18"/>
      <c r="K295" s="18"/>
      <c r="L295" s="18"/>
      <c r="M295" s="18"/>
      <c r="N295" s="18"/>
      <c r="O295" s="18"/>
      <c r="P295" s="18"/>
      <c r="Q295" s="18"/>
      <c r="R295" s="18"/>
    </row>
    <row r="296" spans="2:18">
      <c r="B296" s="18"/>
      <c r="C296" s="18"/>
      <c r="D296" s="18"/>
      <c r="E296" s="18"/>
      <c r="F296" s="18"/>
      <c r="G296" s="18"/>
      <c r="H296" s="18"/>
      <c r="I296" s="18"/>
      <c r="J296" s="18"/>
      <c r="K296" s="18"/>
      <c r="L296" s="18"/>
      <c r="M296" s="18"/>
      <c r="N296" s="18"/>
      <c r="O296" s="18"/>
      <c r="P296" s="18"/>
      <c r="Q296" s="18"/>
      <c r="R296" s="18"/>
    </row>
    <row r="297" spans="2:18">
      <c r="B297" s="18"/>
      <c r="C297" s="18"/>
      <c r="D297" s="18"/>
      <c r="E297" s="18"/>
      <c r="F297" s="18"/>
      <c r="G297" s="18"/>
      <c r="H297" s="18"/>
      <c r="I297" s="18"/>
      <c r="J297" s="18"/>
      <c r="K297" s="18"/>
      <c r="L297" s="18"/>
      <c r="M297" s="18"/>
      <c r="N297" s="18"/>
      <c r="O297" s="18"/>
      <c r="P297" s="18"/>
      <c r="Q297" s="18"/>
      <c r="R297" s="18"/>
    </row>
    <row r="298" spans="2:18">
      <c r="B298" s="18"/>
      <c r="C298" s="18"/>
      <c r="D298" s="18"/>
      <c r="E298" s="18"/>
      <c r="F298" s="18"/>
      <c r="G298" s="18"/>
      <c r="H298" s="18"/>
      <c r="I298" s="18"/>
      <c r="J298" s="18"/>
      <c r="K298" s="18"/>
      <c r="L298" s="18"/>
      <c r="M298" s="18"/>
      <c r="N298" s="18"/>
      <c r="O298" s="18"/>
      <c r="P298" s="18"/>
      <c r="Q298" s="18"/>
      <c r="R298" s="18"/>
    </row>
    <row r="299" spans="2:18">
      <c r="B299" s="18"/>
      <c r="C299" s="18"/>
      <c r="D299" s="18"/>
      <c r="E299" s="18"/>
      <c r="F299" s="18"/>
      <c r="G299" s="18"/>
      <c r="H299" s="18"/>
      <c r="I299" s="18"/>
      <c r="J299" s="18"/>
      <c r="K299" s="18"/>
      <c r="L299" s="18"/>
      <c r="M299" s="18"/>
      <c r="N299" s="18"/>
      <c r="O299" s="18"/>
      <c r="P299" s="18"/>
      <c r="Q299" s="18"/>
      <c r="R299" s="18"/>
    </row>
    <row r="300" spans="2:18">
      <c r="B300" s="18"/>
      <c r="C300" s="18"/>
      <c r="D300" s="18"/>
      <c r="E300" s="18"/>
      <c r="F300" s="18"/>
      <c r="G300" s="18"/>
      <c r="H300" s="18"/>
      <c r="I300" s="18"/>
      <c r="J300" s="18"/>
      <c r="K300" s="18"/>
      <c r="L300" s="18"/>
      <c r="M300" s="18"/>
      <c r="N300" s="18"/>
      <c r="O300" s="18"/>
      <c r="P300" s="18"/>
      <c r="Q300" s="18"/>
      <c r="R300" s="18"/>
    </row>
    <row r="301" spans="2:18">
      <c r="B301" s="18"/>
      <c r="C301" s="18"/>
      <c r="D301" s="18"/>
      <c r="E301" s="18"/>
      <c r="F301" s="18"/>
      <c r="G301" s="18"/>
      <c r="H301" s="18"/>
      <c r="I301" s="18"/>
      <c r="J301" s="18"/>
      <c r="K301" s="18"/>
      <c r="L301" s="18"/>
      <c r="M301" s="18"/>
      <c r="N301" s="18"/>
      <c r="O301" s="18"/>
      <c r="P301" s="18"/>
      <c r="Q301" s="18"/>
      <c r="R301" s="18"/>
    </row>
    <row r="302" spans="2:18">
      <c r="B302" s="18"/>
      <c r="C302" s="18"/>
      <c r="D302" s="18"/>
      <c r="E302" s="18"/>
      <c r="F302" s="18"/>
      <c r="G302" s="18"/>
      <c r="H302" s="18"/>
      <c r="I302" s="18"/>
      <c r="J302" s="18"/>
      <c r="K302" s="18"/>
      <c r="L302" s="18"/>
      <c r="M302" s="18"/>
      <c r="N302" s="18"/>
      <c r="O302" s="18"/>
      <c r="P302" s="18"/>
      <c r="Q302" s="18"/>
      <c r="R302" s="18"/>
    </row>
    <row r="303" spans="2:18">
      <c r="B303" s="18"/>
      <c r="C303" s="18"/>
      <c r="D303" s="18"/>
      <c r="E303" s="18"/>
      <c r="F303" s="18"/>
      <c r="G303" s="18"/>
      <c r="H303" s="18"/>
      <c r="I303" s="18"/>
      <c r="J303" s="18"/>
      <c r="K303" s="18"/>
      <c r="L303" s="18"/>
      <c r="M303" s="18"/>
      <c r="N303" s="18"/>
      <c r="O303" s="18"/>
      <c r="P303" s="18"/>
      <c r="Q303" s="18"/>
      <c r="R303" s="18"/>
    </row>
    <row r="304" spans="2:18">
      <c r="B304" s="18"/>
      <c r="C304" s="18"/>
      <c r="D304" s="18"/>
      <c r="E304" s="18"/>
      <c r="F304" s="18"/>
      <c r="G304" s="18"/>
      <c r="H304" s="18"/>
      <c r="I304" s="18"/>
      <c r="J304" s="18"/>
      <c r="K304" s="18"/>
      <c r="L304" s="18"/>
      <c r="M304" s="18"/>
      <c r="N304" s="18"/>
      <c r="O304" s="18"/>
      <c r="P304" s="18"/>
      <c r="Q304" s="18"/>
      <c r="R304" s="18"/>
    </row>
    <row r="305" spans="2:18">
      <c r="B305" s="18"/>
      <c r="C305" s="18"/>
      <c r="D305" s="18"/>
      <c r="E305" s="18"/>
      <c r="F305" s="18"/>
      <c r="G305" s="18"/>
      <c r="H305" s="18"/>
      <c r="I305" s="18"/>
      <c r="J305" s="18"/>
      <c r="K305" s="18"/>
      <c r="L305" s="18"/>
      <c r="M305" s="18"/>
      <c r="N305" s="18"/>
      <c r="O305" s="18"/>
      <c r="P305" s="18"/>
      <c r="Q305" s="18"/>
      <c r="R305" s="18"/>
    </row>
    <row r="306" spans="2:18">
      <c r="B306" s="18"/>
      <c r="C306" s="18"/>
      <c r="D306" s="18"/>
      <c r="E306" s="18"/>
      <c r="F306" s="18"/>
      <c r="G306" s="18"/>
      <c r="H306" s="18"/>
      <c r="I306" s="18"/>
      <c r="J306" s="18"/>
      <c r="K306" s="18"/>
      <c r="L306" s="18"/>
      <c r="M306" s="18"/>
      <c r="N306" s="18"/>
      <c r="O306" s="18"/>
      <c r="P306" s="18"/>
      <c r="Q306" s="18"/>
      <c r="R306" s="18"/>
    </row>
    <row r="307" spans="2:18">
      <c r="B307" s="18"/>
      <c r="C307" s="18"/>
      <c r="D307" s="18"/>
      <c r="E307" s="18"/>
      <c r="F307" s="18"/>
      <c r="G307" s="18"/>
      <c r="H307" s="18"/>
      <c r="I307" s="18"/>
      <c r="J307" s="18"/>
      <c r="K307" s="18"/>
      <c r="L307" s="18"/>
      <c r="M307" s="18"/>
      <c r="N307" s="18"/>
      <c r="O307" s="18"/>
      <c r="P307" s="18"/>
      <c r="Q307" s="18"/>
      <c r="R307" s="18"/>
    </row>
    <row r="308" spans="2:18">
      <c r="B308" s="18"/>
      <c r="C308" s="18"/>
      <c r="D308" s="18"/>
      <c r="E308" s="18"/>
      <c r="F308" s="18"/>
      <c r="G308" s="18"/>
      <c r="H308" s="18"/>
      <c r="I308" s="18"/>
      <c r="J308" s="18"/>
      <c r="K308" s="18"/>
      <c r="L308" s="18"/>
      <c r="M308" s="18"/>
      <c r="N308" s="18"/>
      <c r="O308" s="18"/>
      <c r="P308" s="18"/>
      <c r="Q308" s="18"/>
      <c r="R308" s="18"/>
    </row>
    <row r="309" spans="2:18">
      <c r="B309" s="18"/>
      <c r="C309" s="18"/>
      <c r="D309" s="18"/>
      <c r="E309" s="18"/>
      <c r="F309" s="18"/>
      <c r="G309" s="18"/>
      <c r="H309" s="18"/>
      <c r="I309" s="18"/>
      <c r="J309" s="18"/>
      <c r="K309" s="18"/>
      <c r="L309" s="18"/>
      <c r="M309" s="18"/>
      <c r="N309" s="18"/>
      <c r="O309" s="18"/>
      <c r="P309" s="18"/>
      <c r="Q309" s="18"/>
      <c r="R309" s="18"/>
    </row>
    <row r="310" spans="2:18">
      <c r="B310" s="18"/>
      <c r="C310" s="18"/>
      <c r="D310" s="18"/>
      <c r="E310" s="18"/>
      <c r="F310" s="18"/>
      <c r="G310" s="18"/>
      <c r="H310" s="18"/>
      <c r="I310" s="18"/>
      <c r="J310" s="18"/>
      <c r="K310" s="18"/>
      <c r="L310" s="18"/>
      <c r="M310" s="18"/>
      <c r="N310" s="18"/>
      <c r="O310" s="18"/>
      <c r="P310" s="18"/>
      <c r="Q310" s="18"/>
      <c r="R310" s="18"/>
    </row>
    <row r="311" spans="2:18">
      <c r="B311" s="18"/>
      <c r="C311" s="18"/>
      <c r="D311" s="18"/>
      <c r="E311" s="18"/>
      <c r="F311" s="18"/>
      <c r="G311" s="18"/>
      <c r="H311" s="18"/>
      <c r="I311" s="18"/>
      <c r="J311" s="18"/>
      <c r="K311" s="18"/>
      <c r="L311" s="18"/>
      <c r="M311" s="18"/>
      <c r="N311" s="18"/>
      <c r="O311" s="18"/>
      <c r="P311" s="18"/>
      <c r="Q311" s="18"/>
      <c r="R311" s="18"/>
    </row>
    <row r="312" spans="2:18">
      <c r="B312" s="18"/>
      <c r="C312" s="18"/>
      <c r="D312" s="18"/>
      <c r="E312" s="18"/>
      <c r="F312" s="18"/>
      <c r="G312" s="18"/>
      <c r="H312" s="18"/>
      <c r="I312" s="18"/>
      <c r="J312" s="18"/>
      <c r="K312" s="18"/>
      <c r="L312" s="18"/>
      <c r="M312" s="18"/>
      <c r="N312" s="18"/>
      <c r="O312" s="18"/>
      <c r="P312" s="18"/>
      <c r="Q312" s="18"/>
      <c r="R312" s="18"/>
    </row>
    <row r="313" spans="2:18">
      <c r="B313" s="18"/>
      <c r="C313" s="18"/>
      <c r="D313" s="18"/>
      <c r="E313" s="18"/>
      <c r="F313" s="18"/>
      <c r="G313" s="18"/>
      <c r="H313" s="18"/>
      <c r="I313" s="18"/>
      <c r="J313" s="18"/>
      <c r="K313" s="18"/>
      <c r="L313" s="18"/>
      <c r="M313" s="18"/>
      <c r="N313" s="18"/>
      <c r="O313" s="18"/>
      <c r="P313" s="18"/>
      <c r="Q313" s="18"/>
      <c r="R313" s="18"/>
    </row>
    <row r="314" spans="2:18">
      <c r="B314" s="18"/>
      <c r="C314" s="18"/>
      <c r="D314" s="18"/>
      <c r="E314" s="18"/>
      <c r="F314" s="18"/>
      <c r="G314" s="18"/>
      <c r="H314" s="18"/>
      <c r="I314" s="18"/>
      <c r="J314" s="18"/>
      <c r="K314" s="18"/>
      <c r="L314" s="18"/>
      <c r="M314" s="18"/>
      <c r="N314" s="18"/>
      <c r="O314" s="18"/>
      <c r="P314" s="18"/>
      <c r="Q314" s="18"/>
      <c r="R314" s="18"/>
    </row>
    <row r="315" spans="2:18">
      <c r="B315" s="18"/>
      <c r="C315" s="18"/>
      <c r="D315" s="18"/>
      <c r="E315" s="18"/>
      <c r="F315" s="18"/>
      <c r="G315" s="18"/>
      <c r="H315" s="18"/>
      <c r="I315" s="18"/>
      <c r="J315" s="18"/>
      <c r="K315" s="18"/>
      <c r="L315" s="18"/>
      <c r="M315" s="18"/>
      <c r="N315" s="18"/>
      <c r="O315" s="18"/>
      <c r="P315" s="18"/>
      <c r="Q315" s="18"/>
      <c r="R315" s="18"/>
    </row>
    <row r="316" spans="2:18">
      <c r="B316" s="18"/>
      <c r="C316" s="18"/>
      <c r="D316" s="18"/>
      <c r="E316" s="18"/>
      <c r="F316" s="18"/>
      <c r="G316" s="18"/>
      <c r="H316" s="18"/>
      <c r="I316" s="18"/>
      <c r="J316" s="18"/>
      <c r="K316" s="18"/>
      <c r="L316" s="18"/>
      <c r="M316" s="18"/>
      <c r="N316" s="18"/>
      <c r="O316" s="18"/>
      <c r="P316" s="18"/>
      <c r="Q316" s="18"/>
      <c r="R316" s="18"/>
    </row>
    <row r="317" spans="2:18">
      <c r="B317" s="18"/>
      <c r="C317" s="18"/>
      <c r="D317" s="18"/>
      <c r="E317" s="18"/>
      <c r="F317" s="18"/>
      <c r="G317" s="18"/>
      <c r="H317" s="18"/>
      <c r="I317" s="18"/>
      <c r="J317" s="18"/>
      <c r="K317" s="18"/>
      <c r="L317" s="18"/>
      <c r="M317" s="18"/>
      <c r="N317" s="18"/>
      <c r="O317" s="18"/>
      <c r="P317" s="18"/>
      <c r="Q317" s="18"/>
      <c r="R317" s="18"/>
    </row>
    <row r="318" spans="2:18">
      <c r="B318" s="18"/>
      <c r="C318" s="18"/>
      <c r="D318" s="18"/>
      <c r="E318" s="18"/>
      <c r="F318" s="18"/>
      <c r="G318" s="18"/>
      <c r="H318" s="18"/>
      <c r="I318" s="18"/>
      <c r="J318" s="18"/>
      <c r="K318" s="18"/>
      <c r="L318" s="18"/>
      <c r="M318" s="18"/>
      <c r="N318" s="18"/>
      <c r="O318" s="18"/>
      <c r="P318" s="18"/>
      <c r="Q318" s="18"/>
      <c r="R318" s="18"/>
    </row>
    <row r="319" spans="2:18">
      <c r="B319" s="18"/>
      <c r="C319" s="18"/>
      <c r="D319" s="18"/>
      <c r="E319" s="18"/>
      <c r="F319" s="18"/>
      <c r="G319" s="18"/>
      <c r="H319" s="18"/>
      <c r="I319" s="18"/>
      <c r="J319" s="18"/>
      <c r="K319" s="18"/>
      <c r="L319" s="18"/>
      <c r="M319" s="18"/>
      <c r="N319" s="18"/>
      <c r="O319" s="18"/>
      <c r="P319" s="18"/>
      <c r="Q319" s="18"/>
      <c r="R319" s="18"/>
    </row>
    <row r="320" spans="2:18">
      <c r="B320" s="18"/>
      <c r="C320" s="18"/>
      <c r="D320" s="18"/>
      <c r="E320" s="18"/>
      <c r="F320" s="18"/>
      <c r="G320" s="18"/>
      <c r="H320" s="18"/>
      <c r="I320" s="18"/>
      <c r="J320" s="18"/>
      <c r="K320" s="18"/>
      <c r="L320" s="18"/>
      <c r="M320" s="18"/>
      <c r="N320" s="18"/>
      <c r="O320" s="18"/>
      <c r="P320" s="18"/>
      <c r="Q320" s="18"/>
      <c r="R320" s="18"/>
    </row>
    <row r="321" spans="2:18">
      <c r="B321" s="18"/>
      <c r="C321" s="18"/>
      <c r="D321" s="18"/>
      <c r="E321" s="18"/>
      <c r="F321" s="18"/>
      <c r="G321" s="18"/>
      <c r="H321" s="18"/>
      <c r="I321" s="18"/>
      <c r="J321" s="18"/>
      <c r="K321" s="18"/>
      <c r="L321" s="18"/>
      <c r="M321" s="18"/>
      <c r="N321" s="18"/>
      <c r="O321" s="18"/>
      <c r="P321" s="18"/>
      <c r="Q321" s="18"/>
      <c r="R321" s="18"/>
    </row>
    <row r="322" spans="2:18">
      <c r="B322" s="18"/>
      <c r="C322" s="18"/>
      <c r="D322" s="18"/>
      <c r="E322" s="18"/>
      <c r="F322" s="18"/>
      <c r="G322" s="18"/>
      <c r="H322" s="18"/>
      <c r="I322" s="18"/>
      <c r="J322" s="18"/>
      <c r="K322" s="18"/>
      <c r="L322" s="18"/>
      <c r="M322" s="18"/>
      <c r="N322" s="18"/>
      <c r="O322" s="18"/>
      <c r="P322" s="18"/>
      <c r="Q322" s="18"/>
      <c r="R322" s="18"/>
    </row>
    <row r="323" spans="2:18">
      <c r="B323" s="18"/>
      <c r="C323" s="18"/>
      <c r="D323" s="18"/>
      <c r="E323" s="18"/>
      <c r="F323" s="18"/>
      <c r="G323" s="18"/>
      <c r="H323" s="18"/>
      <c r="I323" s="18"/>
      <c r="J323" s="18"/>
      <c r="K323" s="18"/>
      <c r="L323" s="18"/>
      <c r="M323" s="18"/>
      <c r="N323" s="18"/>
      <c r="O323" s="18"/>
      <c r="P323" s="18"/>
      <c r="Q323" s="18"/>
      <c r="R323" s="18"/>
    </row>
    <row r="324" spans="2:18">
      <c r="B324" s="18"/>
      <c r="C324" s="18"/>
      <c r="D324" s="18"/>
      <c r="E324" s="18"/>
      <c r="F324" s="18"/>
      <c r="G324" s="18"/>
      <c r="H324" s="18"/>
      <c r="I324" s="18"/>
      <c r="J324" s="18"/>
      <c r="K324" s="18"/>
      <c r="L324" s="18"/>
      <c r="M324" s="18"/>
      <c r="N324" s="18"/>
      <c r="O324" s="18"/>
      <c r="P324" s="18"/>
      <c r="Q324" s="18"/>
      <c r="R324" s="18"/>
    </row>
    <row r="325" spans="2:18">
      <c r="B325" s="18"/>
      <c r="C325" s="18"/>
      <c r="D325" s="18"/>
      <c r="E325" s="18"/>
      <c r="F325" s="18"/>
      <c r="G325" s="18"/>
      <c r="H325" s="18"/>
      <c r="I325" s="18"/>
      <c r="J325" s="18"/>
      <c r="K325" s="18"/>
      <c r="L325" s="18"/>
      <c r="M325" s="18"/>
      <c r="N325" s="18"/>
      <c r="O325" s="18"/>
      <c r="P325" s="18"/>
      <c r="Q325" s="18"/>
      <c r="R325" s="18"/>
    </row>
    <row r="326" spans="2:18">
      <c r="B326" s="18"/>
      <c r="C326" s="18"/>
      <c r="D326" s="18"/>
      <c r="E326" s="18"/>
      <c r="F326" s="18"/>
      <c r="G326" s="18"/>
      <c r="H326" s="18"/>
      <c r="I326" s="18"/>
      <c r="J326" s="18"/>
      <c r="K326" s="18"/>
      <c r="L326" s="18"/>
      <c r="M326" s="18"/>
      <c r="N326" s="18"/>
      <c r="O326" s="18"/>
      <c r="P326" s="18"/>
      <c r="Q326" s="18"/>
      <c r="R326" s="18"/>
    </row>
    <row r="327" spans="2:18">
      <c r="B327" s="18"/>
      <c r="C327" s="18"/>
      <c r="D327" s="18"/>
      <c r="E327" s="18"/>
      <c r="F327" s="18"/>
      <c r="G327" s="18"/>
      <c r="H327" s="18"/>
      <c r="I327" s="18"/>
      <c r="J327" s="18"/>
      <c r="K327" s="18"/>
      <c r="L327" s="18"/>
      <c r="M327" s="18"/>
      <c r="N327" s="18"/>
      <c r="O327" s="18"/>
      <c r="P327" s="18"/>
      <c r="Q327" s="18"/>
      <c r="R327" s="18"/>
    </row>
    <row r="328" spans="2:18">
      <c r="B328" s="18"/>
      <c r="C328" s="18"/>
      <c r="D328" s="18"/>
      <c r="E328" s="18"/>
      <c r="F328" s="18"/>
      <c r="G328" s="18"/>
      <c r="H328" s="18"/>
      <c r="I328" s="18"/>
      <c r="J328" s="18"/>
      <c r="K328" s="18"/>
      <c r="L328" s="18"/>
      <c r="M328" s="18"/>
      <c r="N328" s="18"/>
      <c r="O328" s="18"/>
      <c r="P328" s="18"/>
      <c r="Q328" s="18"/>
      <c r="R328" s="18"/>
    </row>
    <row r="329" spans="2:18">
      <c r="B329" s="18"/>
      <c r="C329" s="18"/>
      <c r="D329" s="18"/>
      <c r="E329" s="18"/>
      <c r="F329" s="18"/>
      <c r="G329" s="18"/>
      <c r="H329" s="18"/>
      <c r="I329" s="18"/>
      <c r="J329" s="18"/>
      <c r="K329" s="18"/>
      <c r="L329" s="18"/>
      <c r="M329" s="18"/>
      <c r="N329" s="18"/>
      <c r="O329" s="18"/>
      <c r="P329" s="18"/>
      <c r="Q329" s="18"/>
      <c r="R329" s="18"/>
    </row>
    <row r="330" spans="2:18">
      <c r="B330" s="18"/>
      <c r="C330" s="18"/>
      <c r="D330" s="18"/>
      <c r="E330" s="18"/>
      <c r="F330" s="18"/>
      <c r="G330" s="18"/>
      <c r="H330" s="18"/>
      <c r="I330" s="18"/>
      <c r="J330" s="18"/>
      <c r="K330" s="18"/>
      <c r="L330" s="18"/>
      <c r="M330" s="18"/>
      <c r="N330" s="18"/>
      <c r="O330" s="18"/>
      <c r="P330" s="18"/>
      <c r="Q330" s="18"/>
      <c r="R330" s="18"/>
    </row>
    <row r="331" spans="2:18">
      <c r="B331" s="18"/>
      <c r="C331" s="18"/>
      <c r="D331" s="18"/>
      <c r="E331" s="18"/>
      <c r="F331" s="18"/>
      <c r="G331" s="18"/>
      <c r="H331" s="18"/>
      <c r="I331" s="18"/>
      <c r="J331" s="18"/>
      <c r="K331" s="18"/>
      <c r="L331" s="18"/>
      <c r="M331" s="18"/>
      <c r="N331" s="18"/>
      <c r="O331" s="18"/>
      <c r="P331" s="18"/>
      <c r="Q331" s="18"/>
      <c r="R331" s="18"/>
    </row>
    <row r="332" spans="2:18">
      <c r="B332" s="18"/>
      <c r="C332" s="18"/>
      <c r="D332" s="18"/>
      <c r="E332" s="18"/>
      <c r="F332" s="18"/>
      <c r="G332" s="18"/>
      <c r="H332" s="18"/>
      <c r="I332" s="18"/>
      <c r="J332" s="18"/>
      <c r="K332" s="18"/>
      <c r="L332" s="18"/>
      <c r="M332" s="18"/>
      <c r="N332" s="18"/>
      <c r="O332" s="18"/>
      <c r="P332" s="18"/>
      <c r="Q332" s="18"/>
      <c r="R332" s="18"/>
    </row>
    <row r="333" spans="2:18">
      <c r="B333" s="18"/>
      <c r="C333" s="18"/>
      <c r="D333" s="18"/>
      <c r="E333" s="18"/>
      <c r="F333" s="18"/>
      <c r="G333" s="18"/>
      <c r="H333" s="18"/>
      <c r="I333" s="18"/>
      <c r="J333" s="18"/>
      <c r="K333" s="18"/>
      <c r="L333" s="18"/>
      <c r="M333" s="18"/>
      <c r="N333" s="18"/>
      <c r="O333" s="18"/>
      <c r="P333" s="18"/>
      <c r="Q333" s="18"/>
      <c r="R333" s="18"/>
    </row>
    <row r="334" spans="2:18">
      <c r="B334" s="18"/>
      <c r="C334" s="18"/>
      <c r="D334" s="18"/>
      <c r="E334" s="18"/>
      <c r="F334" s="18"/>
      <c r="G334" s="18"/>
      <c r="H334" s="18"/>
      <c r="I334" s="18"/>
      <c r="J334" s="18"/>
      <c r="K334" s="18"/>
      <c r="L334" s="18"/>
      <c r="M334" s="18"/>
      <c r="N334" s="18"/>
      <c r="O334" s="18"/>
      <c r="P334" s="18"/>
      <c r="Q334" s="18"/>
      <c r="R334" s="18"/>
    </row>
    <row r="335" spans="2:18">
      <c r="B335" s="18"/>
      <c r="C335" s="18"/>
      <c r="D335" s="18"/>
      <c r="E335" s="18"/>
      <c r="F335" s="18"/>
      <c r="G335" s="18"/>
      <c r="H335" s="18"/>
      <c r="I335" s="18"/>
      <c r="J335" s="18"/>
      <c r="K335" s="18"/>
      <c r="L335" s="18"/>
      <c r="M335" s="18"/>
      <c r="N335" s="18"/>
      <c r="O335" s="18"/>
      <c r="P335" s="18"/>
      <c r="Q335" s="18"/>
      <c r="R335" s="18"/>
    </row>
    <row r="336" spans="2:18">
      <c r="B336" s="18"/>
      <c r="C336" s="18"/>
      <c r="D336" s="18"/>
      <c r="E336" s="18"/>
      <c r="F336" s="18"/>
      <c r="G336" s="18"/>
      <c r="H336" s="18"/>
      <c r="I336" s="18"/>
      <c r="J336" s="18"/>
      <c r="K336" s="18"/>
      <c r="L336" s="18"/>
      <c r="M336" s="18"/>
      <c r="N336" s="18"/>
      <c r="O336" s="18"/>
      <c r="P336" s="18"/>
      <c r="Q336" s="18"/>
      <c r="R336" s="18"/>
    </row>
    <row r="337" spans="2:18">
      <c r="B337" s="18"/>
      <c r="C337" s="18"/>
      <c r="D337" s="18"/>
      <c r="E337" s="18"/>
      <c r="F337" s="18"/>
      <c r="G337" s="18"/>
      <c r="H337" s="18"/>
      <c r="I337" s="18"/>
      <c r="J337" s="18"/>
      <c r="K337" s="18"/>
      <c r="L337" s="18"/>
      <c r="M337" s="18"/>
      <c r="N337" s="18"/>
      <c r="O337" s="18"/>
      <c r="P337" s="18"/>
      <c r="Q337" s="18"/>
      <c r="R337" s="18"/>
    </row>
    <row r="338" spans="2:18">
      <c r="B338" s="18"/>
      <c r="C338" s="18"/>
      <c r="D338" s="18"/>
      <c r="E338" s="18"/>
      <c r="F338" s="18"/>
      <c r="G338" s="18"/>
      <c r="H338" s="18"/>
      <c r="I338" s="18"/>
      <c r="J338" s="18"/>
      <c r="K338" s="18"/>
      <c r="L338" s="18"/>
      <c r="M338" s="18"/>
      <c r="N338" s="18"/>
      <c r="O338" s="18"/>
      <c r="P338" s="18"/>
      <c r="Q338" s="18"/>
      <c r="R338" s="18"/>
    </row>
    <row r="339" spans="2:18">
      <c r="B339" s="18"/>
      <c r="C339" s="18"/>
      <c r="D339" s="18"/>
      <c r="E339" s="18"/>
      <c r="F339" s="18"/>
      <c r="G339" s="18"/>
      <c r="H339" s="18"/>
      <c r="I339" s="18"/>
      <c r="J339" s="18"/>
      <c r="K339" s="18"/>
      <c r="L339" s="18"/>
      <c r="M339" s="18"/>
      <c r="N339" s="18"/>
      <c r="O339" s="18"/>
      <c r="P339" s="18"/>
      <c r="Q339" s="18"/>
      <c r="R339" s="18"/>
    </row>
    <row r="340" spans="2:18">
      <c r="B340" s="18"/>
      <c r="C340" s="18"/>
      <c r="D340" s="18"/>
      <c r="E340" s="18"/>
      <c r="F340" s="18"/>
      <c r="G340" s="18"/>
      <c r="H340" s="18"/>
      <c r="I340" s="18"/>
      <c r="J340" s="18"/>
      <c r="K340" s="18"/>
      <c r="L340" s="18"/>
      <c r="M340" s="18"/>
      <c r="N340" s="18"/>
      <c r="O340" s="18"/>
      <c r="P340" s="18"/>
      <c r="Q340" s="18"/>
      <c r="R340" s="18"/>
    </row>
    <row r="341" spans="2:18">
      <c r="B341" s="18"/>
      <c r="C341" s="18"/>
      <c r="D341" s="18"/>
      <c r="E341" s="18"/>
      <c r="F341" s="18"/>
      <c r="G341" s="18"/>
      <c r="H341" s="18"/>
      <c r="I341" s="18"/>
      <c r="J341" s="18"/>
      <c r="K341" s="18"/>
      <c r="L341" s="18"/>
      <c r="M341" s="18"/>
      <c r="N341" s="18"/>
      <c r="O341" s="18"/>
      <c r="P341" s="18"/>
      <c r="Q341" s="18"/>
      <c r="R341" s="18"/>
    </row>
    <row r="342" spans="2:18">
      <c r="B342" s="18"/>
      <c r="C342" s="18"/>
      <c r="D342" s="18"/>
      <c r="E342" s="18"/>
      <c r="F342" s="18"/>
      <c r="G342" s="18"/>
      <c r="H342" s="18"/>
      <c r="I342" s="18"/>
      <c r="J342" s="18"/>
      <c r="K342" s="18"/>
      <c r="L342" s="18"/>
      <c r="M342" s="18"/>
      <c r="N342" s="18"/>
      <c r="O342" s="18"/>
      <c r="P342" s="18"/>
      <c r="Q342" s="18"/>
      <c r="R342" s="18"/>
    </row>
    <row r="343" spans="2:18">
      <c r="B343" s="18"/>
      <c r="C343" s="18"/>
      <c r="D343" s="18"/>
      <c r="E343" s="18"/>
      <c r="F343" s="18"/>
      <c r="G343" s="18"/>
      <c r="H343" s="18"/>
      <c r="I343" s="18"/>
      <c r="J343" s="18"/>
      <c r="K343" s="18"/>
      <c r="L343" s="18"/>
      <c r="M343" s="18"/>
      <c r="N343" s="18"/>
      <c r="O343" s="18"/>
      <c r="P343" s="18"/>
      <c r="Q343" s="18"/>
      <c r="R343" s="18"/>
    </row>
    <row r="344" spans="2:18">
      <c r="B344" s="18"/>
      <c r="C344" s="18"/>
      <c r="D344" s="18"/>
      <c r="E344" s="18"/>
      <c r="F344" s="18"/>
      <c r="G344" s="18"/>
      <c r="H344" s="18"/>
      <c r="I344" s="18"/>
      <c r="J344" s="18"/>
      <c r="K344" s="18"/>
      <c r="L344" s="18"/>
      <c r="M344" s="18"/>
      <c r="N344" s="18"/>
      <c r="O344" s="18"/>
      <c r="P344" s="18"/>
      <c r="Q344" s="18"/>
      <c r="R344" s="18"/>
    </row>
    <row r="345" spans="2:18">
      <c r="B345" s="18"/>
      <c r="C345" s="18"/>
      <c r="D345" s="18"/>
      <c r="E345" s="18"/>
      <c r="F345" s="18"/>
      <c r="G345" s="18"/>
      <c r="H345" s="18"/>
      <c r="I345" s="18"/>
      <c r="J345" s="18"/>
      <c r="K345" s="18"/>
      <c r="L345" s="18"/>
      <c r="M345" s="18"/>
      <c r="N345" s="18"/>
      <c r="O345" s="18"/>
      <c r="P345" s="18"/>
      <c r="Q345" s="18"/>
      <c r="R345" s="18"/>
    </row>
    <row r="346" spans="2:18">
      <c r="B346" s="18"/>
      <c r="C346" s="18"/>
      <c r="D346" s="18"/>
      <c r="E346" s="18"/>
      <c r="F346" s="18"/>
      <c r="G346" s="18"/>
      <c r="H346" s="18"/>
      <c r="I346" s="18"/>
      <c r="J346" s="18"/>
      <c r="K346" s="18"/>
      <c r="L346" s="18"/>
      <c r="M346" s="18"/>
      <c r="N346" s="18"/>
      <c r="O346" s="18"/>
      <c r="P346" s="18"/>
      <c r="Q346" s="18"/>
      <c r="R346" s="18"/>
    </row>
    <row r="347" spans="2:18">
      <c r="B347" s="18"/>
      <c r="C347" s="18"/>
      <c r="D347" s="18"/>
      <c r="E347" s="18"/>
      <c r="F347" s="18"/>
      <c r="G347" s="18"/>
      <c r="H347" s="18"/>
      <c r="I347" s="18"/>
      <c r="J347" s="18"/>
      <c r="K347" s="18"/>
      <c r="L347" s="18"/>
      <c r="M347" s="18"/>
      <c r="N347" s="18"/>
      <c r="O347" s="18"/>
      <c r="P347" s="18"/>
      <c r="Q347" s="18"/>
      <c r="R347" s="18"/>
    </row>
    <row r="348" spans="2:18">
      <c r="B348" s="18"/>
      <c r="C348" s="18"/>
      <c r="D348" s="18"/>
      <c r="E348" s="18"/>
      <c r="F348" s="18"/>
      <c r="G348" s="18"/>
      <c r="H348" s="18"/>
      <c r="I348" s="18"/>
      <c r="J348" s="18"/>
      <c r="K348" s="18"/>
      <c r="L348" s="18"/>
      <c r="M348" s="18"/>
      <c r="N348" s="18"/>
      <c r="O348" s="18"/>
      <c r="P348" s="18"/>
      <c r="Q348" s="18"/>
      <c r="R348" s="18"/>
    </row>
    <row r="349" spans="2:18">
      <c r="B349" s="18"/>
      <c r="C349" s="18"/>
      <c r="D349" s="18"/>
      <c r="E349" s="18"/>
      <c r="F349" s="18"/>
      <c r="G349" s="18"/>
      <c r="H349" s="18"/>
      <c r="I349" s="18"/>
      <c r="J349" s="18"/>
      <c r="K349" s="18"/>
      <c r="L349" s="18"/>
      <c r="M349" s="18"/>
      <c r="N349" s="18"/>
      <c r="O349" s="18"/>
      <c r="P349" s="18"/>
      <c r="Q349" s="18"/>
      <c r="R349" s="18"/>
    </row>
    <row r="350" spans="2:18">
      <c r="B350" s="18"/>
      <c r="C350" s="18"/>
      <c r="D350" s="18"/>
      <c r="E350" s="18"/>
      <c r="F350" s="18"/>
      <c r="G350" s="18"/>
      <c r="H350" s="18"/>
      <c r="I350" s="18"/>
      <c r="J350" s="18"/>
      <c r="K350" s="18"/>
      <c r="L350" s="18"/>
      <c r="M350" s="18"/>
      <c r="N350" s="18"/>
      <c r="O350" s="18"/>
      <c r="P350" s="18"/>
      <c r="Q350" s="18"/>
      <c r="R350" s="18"/>
    </row>
    <row r="351" spans="2:18">
      <c r="B351" s="18"/>
      <c r="C351" s="18"/>
      <c r="D351" s="18"/>
      <c r="E351" s="18"/>
      <c r="F351" s="18"/>
      <c r="G351" s="18"/>
      <c r="H351" s="18"/>
      <c r="I351" s="18"/>
      <c r="J351" s="18"/>
      <c r="K351" s="18"/>
      <c r="L351" s="18"/>
      <c r="M351" s="18"/>
      <c r="N351" s="18"/>
      <c r="O351" s="18"/>
      <c r="P351" s="18"/>
      <c r="Q351" s="18"/>
      <c r="R351" s="18"/>
    </row>
    <row r="352" spans="2:18">
      <c r="B352" s="18"/>
      <c r="C352" s="18"/>
      <c r="D352" s="18"/>
      <c r="E352" s="18"/>
      <c r="F352" s="18"/>
      <c r="G352" s="18"/>
      <c r="H352" s="18"/>
      <c r="I352" s="18"/>
      <c r="J352" s="18"/>
      <c r="K352" s="18"/>
      <c r="L352" s="18"/>
      <c r="M352" s="18"/>
      <c r="N352" s="18"/>
      <c r="O352" s="18"/>
      <c r="P352" s="18"/>
      <c r="Q352" s="18"/>
      <c r="R352" s="18"/>
    </row>
    <row r="353" spans="2:18">
      <c r="B353" s="18"/>
      <c r="C353" s="18"/>
      <c r="D353" s="18"/>
      <c r="E353" s="18"/>
      <c r="F353" s="18"/>
      <c r="G353" s="18"/>
      <c r="H353" s="18"/>
      <c r="I353" s="18"/>
      <c r="J353" s="18"/>
      <c r="K353" s="18"/>
      <c r="L353" s="18"/>
      <c r="M353" s="18"/>
      <c r="N353" s="18"/>
      <c r="O353" s="18"/>
      <c r="P353" s="18"/>
      <c r="Q353" s="18"/>
      <c r="R353" s="18"/>
    </row>
    <row r="354" spans="2:18">
      <c r="B354" s="18"/>
      <c r="C354" s="18"/>
      <c r="D354" s="18"/>
      <c r="E354" s="18"/>
      <c r="F354" s="18"/>
      <c r="G354" s="18"/>
      <c r="H354" s="18"/>
      <c r="I354" s="18"/>
      <c r="J354" s="18"/>
      <c r="K354" s="18"/>
      <c r="L354" s="18"/>
      <c r="M354" s="18"/>
      <c r="N354" s="18"/>
      <c r="O354" s="18"/>
      <c r="P354" s="18"/>
      <c r="Q354" s="18"/>
      <c r="R354" s="18"/>
    </row>
    <row r="355" spans="2:18">
      <c r="B355" s="18"/>
      <c r="C355" s="18"/>
      <c r="D355" s="18"/>
      <c r="E355" s="18"/>
      <c r="F355" s="18"/>
      <c r="G355" s="18"/>
      <c r="H355" s="18"/>
      <c r="I355" s="18"/>
      <c r="J355" s="18"/>
      <c r="K355" s="18"/>
      <c r="L355" s="18"/>
      <c r="M355" s="18"/>
      <c r="N355" s="18"/>
      <c r="O355" s="18"/>
      <c r="P355" s="18"/>
      <c r="Q355" s="18"/>
      <c r="R355" s="18"/>
    </row>
    <row r="356" spans="2:18">
      <c r="B356" s="18"/>
      <c r="C356" s="18"/>
      <c r="D356" s="18"/>
      <c r="E356" s="18"/>
      <c r="F356" s="18"/>
      <c r="G356" s="18"/>
      <c r="H356" s="18"/>
      <c r="I356" s="18"/>
      <c r="J356" s="18"/>
      <c r="K356" s="18"/>
      <c r="L356" s="18"/>
      <c r="M356" s="18"/>
      <c r="N356" s="18"/>
      <c r="O356" s="18"/>
      <c r="P356" s="18"/>
      <c r="Q356" s="18"/>
      <c r="R356" s="18"/>
    </row>
    <row r="357" spans="2:18">
      <c r="B357" s="18"/>
      <c r="C357" s="18"/>
      <c r="D357" s="18"/>
      <c r="E357" s="18"/>
      <c r="F357" s="18"/>
      <c r="G357" s="18"/>
      <c r="H357" s="18"/>
      <c r="I357" s="18"/>
      <c r="J357" s="18"/>
      <c r="K357" s="18"/>
      <c r="L357" s="18"/>
      <c r="M357" s="18"/>
      <c r="N357" s="18"/>
      <c r="O357" s="18"/>
      <c r="P357" s="18"/>
      <c r="Q357" s="18"/>
      <c r="R357" s="18"/>
    </row>
    <row r="358" spans="2:18">
      <c r="B358" s="18"/>
      <c r="C358" s="18"/>
      <c r="D358" s="18"/>
      <c r="E358" s="18"/>
      <c r="F358" s="18"/>
      <c r="G358" s="18"/>
      <c r="H358" s="18"/>
      <c r="I358" s="18"/>
      <c r="J358" s="18"/>
      <c r="K358" s="18"/>
      <c r="L358" s="18"/>
      <c r="M358" s="18"/>
      <c r="N358" s="18"/>
      <c r="O358" s="18"/>
      <c r="P358" s="18"/>
      <c r="Q358" s="18"/>
      <c r="R358" s="18"/>
    </row>
    <row r="359" spans="2:18">
      <c r="B359" s="18"/>
      <c r="C359" s="18"/>
      <c r="D359" s="18"/>
      <c r="E359" s="18"/>
      <c r="F359" s="18"/>
      <c r="G359" s="18"/>
      <c r="H359" s="18"/>
      <c r="I359" s="18"/>
      <c r="J359" s="18"/>
      <c r="K359" s="18"/>
      <c r="L359" s="18"/>
      <c r="M359" s="18"/>
      <c r="N359" s="18"/>
      <c r="O359" s="18"/>
      <c r="P359" s="18"/>
      <c r="Q359" s="18"/>
      <c r="R359" s="18"/>
    </row>
    <row r="360" spans="2:18">
      <c r="B360" s="18"/>
      <c r="C360" s="18"/>
      <c r="D360" s="18"/>
      <c r="E360" s="18"/>
      <c r="F360" s="18"/>
      <c r="G360" s="18"/>
      <c r="H360" s="18"/>
      <c r="I360" s="18"/>
      <c r="J360" s="18"/>
      <c r="K360" s="18"/>
      <c r="L360" s="18"/>
      <c r="M360" s="18"/>
      <c r="N360" s="18"/>
      <c r="O360" s="18"/>
      <c r="P360" s="18"/>
      <c r="Q360" s="18"/>
      <c r="R360" s="18"/>
    </row>
    <row r="361" spans="2:18">
      <c r="B361" s="18"/>
      <c r="C361" s="18"/>
      <c r="D361" s="18"/>
      <c r="E361" s="18"/>
      <c r="F361" s="18"/>
      <c r="G361" s="18"/>
      <c r="H361" s="18"/>
      <c r="I361" s="18"/>
      <c r="J361" s="18"/>
      <c r="K361" s="18"/>
      <c r="L361" s="18"/>
      <c r="M361" s="18"/>
      <c r="N361" s="18"/>
      <c r="O361" s="18"/>
      <c r="P361" s="18"/>
      <c r="Q361" s="18"/>
      <c r="R361" s="18"/>
    </row>
    <row r="362" spans="2:18">
      <c r="B362" s="18"/>
      <c r="C362" s="18"/>
      <c r="D362" s="18"/>
      <c r="E362" s="18"/>
      <c r="F362" s="18"/>
      <c r="G362" s="18"/>
      <c r="H362" s="18"/>
      <c r="I362" s="18"/>
      <c r="J362" s="18"/>
      <c r="K362" s="18"/>
      <c r="L362" s="18"/>
      <c r="M362" s="18"/>
      <c r="N362" s="18"/>
      <c r="O362" s="18"/>
      <c r="P362" s="18"/>
      <c r="Q362" s="18"/>
      <c r="R362" s="18"/>
    </row>
    <row r="363" spans="2:18">
      <c r="B363" s="18"/>
      <c r="C363" s="18"/>
      <c r="D363" s="18"/>
      <c r="E363" s="18"/>
      <c r="F363" s="18"/>
      <c r="G363" s="18"/>
      <c r="H363" s="18"/>
      <c r="I363" s="18"/>
      <c r="J363" s="18"/>
      <c r="K363" s="18"/>
      <c r="L363" s="18"/>
      <c r="M363" s="18"/>
      <c r="N363" s="18"/>
      <c r="O363" s="18"/>
      <c r="P363" s="18"/>
      <c r="Q363" s="18"/>
      <c r="R363" s="18"/>
    </row>
    <row r="364" spans="2:18">
      <c r="B364" s="18"/>
      <c r="C364" s="18"/>
      <c r="D364" s="18"/>
      <c r="E364" s="18"/>
      <c r="F364" s="18"/>
      <c r="G364" s="18"/>
      <c r="H364" s="18"/>
      <c r="I364" s="18"/>
      <c r="J364" s="18"/>
      <c r="K364" s="18"/>
      <c r="L364" s="18"/>
      <c r="M364" s="18"/>
      <c r="N364" s="18"/>
      <c r="O364" s="18"/>
      <c r="P364" s="18"/>
      <c r="Q364" s="18"/>
      <c r="R364" s="18"/>
    </row>
    <row r="365" spans="2:18">
      <c r="B365" s="18"/>
      <c r="C365" s="18"/>
      <c r="D365" s="18"/>
      <c r="E365" s="18"/>
      <c r="F365" s="18"/>
      <c r="G365" s="18"/>
      <c r="H365" s="18"/>
      <c r="I365" s="18"/>
      <c r="J365" s="18"/>
      <c r="K365" s="18"/>
      <c r="L365" s="18"/>
      <c r="M365" s="18"/>
      <c r="N365" s="18"/>
      <c r="O365" s="18"/>
      <c r="P365" s="18"/>
      <c r="Q365" s="18"/>
      <c r="R365" s="18"/>
    </row>
    <row r="366" spans="2:18">
      <c r="B366" s="18"/>
      <c r="C366" s="18"/>
      <c r="D366" s="18"/>
      <c r="E366" s="18"/>
      <c r="F366" s="18"/>
      <c r="G366" s="18"/>
      <c r="H366" s="18"/>
      <c r="I366" s="18"/>
      <c r="J366" s="18"/>
      <c r="K366" s="18"/>
      <c r="L366" s="18"/>
      <c r="M366" s="18"/>
      <c r="N366" s="18"/>
      <c r="O366" s="18"/>
      <c r="P366" s="18"/>
      <c r="Q366" s="18"/>
      <c r="R366" s="18"/>
    </row>
    <row r="367" spans="2:18">
      <c r="B367" s="18"/>
      <c r="C367" s="18"/>
      <c r="D367" s="18"/>
      <c r="E367" s="18"/>
      <c r="F367" s="18"/>
      <c r="G367" s="18"/>
      <c r="H367" s="18"/>
      <c r="I367" s="18"/>
      <c r="J367" s="18"/>
      <c r="K367" s="18"/>
      <c r="L367" s="18"/>
      <c r="M367" s="18"/>
      <c r="N367" s="18"/>
      <c r="O367" s="18"/>
      <c r="P367" s="18"/>
      <c r="Q367" s="18"/>
      <c r="R367" s="18"/>
    </row>
    <row r="368" spans="2:18">
      <c r="B368" s="18"/>
      <c r="C368" s="18"/>
      <c r="D368" s="18"/>
      <c r="E368" s="18"/>
      <c r="F368" s="18"/>
      <c r="G368" s="18"/>
      <c r="H368" s="18"/>
      <c r="I368" s="18"/>
      <c r="J368" s="18"/>
      <c r="K368" s="18"/>
      <c r="L368" s="18"/>
      <c r="M368" s="18"/>
      <c r="N368" s="18"/>
      <c r="O368" s="18"/>
      <c r="P368" s="18"/>
      <c r="Q368" s="18"/>
      <c r="R368" s="18"/>
    </row>
    <row r="369" spans="2:18">
      <c r="B369" s="18"/>
      <c r="C369" s="18"/>
      <c r="D369" s="18"/>
      <c r="E369" s="18"/>
      <c r="F369" s="18"/>
      <c r="G369" s="18"/>
      <c r="H369" s="18"/>
      <c r="I369" s="18"/>
      <c r="J369" s="18"/>
      <c r="K369" s="18"/>
      <c r="L369" s="18"/>
      <c r="M369" s="18"/>
      <c r="N369" s="18"/>
      <c r="O369" s="18"/>
      <c r="P369" s="18"/>
      <c r="Q369" s="18"/>
      <c r="R369" s="18"/>
    </row>
    <row r="370" spans="2:18">
      <c r="B370" s="18"/>
      <c r="C370" s="18"/>
      <c r="D370" s="18"/>
      <c r="E370" s="18"/>
      <c r="F370" s="18"/>
      <c r="G370" s="18"/>
      <c r="H370" s="18"/>
      <c r="I370" s="18"/>
      <c r="J370" s="18"/>
      <c r="K370" s="18"/>
      <c r="L370" s="18"/>
      <c r="M370" s="18"/>
      <c r="N370" s="18"/>
      <c r="O370" s="18"/>
      <c r="P370" s="18"/>
      <c r="Q370" s="18"/>
      <c r="R370" s="18"/>
    </row>
    <row r="371" spans="2:18">
      <c r="B371" s="18"/>
      <c r="C371" s="18"/>
      <c r="D371" s="18"/>
      <c r="E371" s="18"/>
      <c r="F371" s="18"/>
      <c r="G371" s="18"/>
      <c r="H371" s="18"/>
      <c r="I371" s="18"/>
      <c r="J371" s="18"/>
      <c r="K371" s="18"/>
      <c r="L371" s="18"/>
      <c r="M371" s="18"/>
      <c r="N371" s="18"/>
      <c r="O371" s="18"/>
      <c r="P371" s="18"/>
      <c r="Q371" s="18"/>
      <c r="R371" s="18"/>
    </row>
    <row r="372" spans="2:18">
      <c r="B372" s="18"/>
      <c r="C372" s="18"/>
      <c r="D372" s="18"/>
      <c r="E372" s="18"/>
      <c r="F372" s="18"/>
      <c r="G372" s="18"/>
      <c r="H372" s="18"/>
      <c r="I372" s="18"/>
      <c r="J372" s="18"/>
      <c r="K372" s="18"/>
      <c r="L372" s="18"/>
      <c r="M372" s="18"/>
      <c r="N372" s="18"/>
      <c r="O372" s="18"/>
      <c r="P372" s="18"/>
      <c r="Q372" s="18"/>
      <c r="R372" s="18"/>
    </row>
    <row r="373" spans="2:18">
      <c r="B373" s="18"/>
      <c r="C373" s="18"/>
      <c r="D373" s="18"/>
      <c r="E373" s="18"/>
      <c r="F373" s="18"/>
      <c r="G373" s="18"/>
      <c r="H373" s="18"/>
      <c r="I373" s="18"/>
      <c r="J373" s="18"/>
      <c r="K373" s="18"/>
      <c r="L373" s="18"/>
      <c r="M373" s="18"/>
      <c r="N373" s="18"/>
      <c r="O373" s="18"/>
      <c r="P373" s="18"/>
      <c r="Q373" s="18"/>
      <c r="R373" s="18"/>
    </row>
    <row r="374" spans="2:18">
      <c r="B374" s="18"/>
      <c r="C374" s="18"/>
      <c r="D374" s="18"/>
      <c r="E374" s="18"/>
      <c r="F374" s="18"/>
      <c r="G374" s="18"/>
      <c r="H374" s="18"/>
      <c r="I374" s="18"/>
      <c r="J374" s="18"/>
      <c r="K374" s="18"/>
      <c r="L374" s="18"/>
      <c r="M374" s="18"/>
      <c r="N374" s="18"/>
      <c r="O374" s="18"/>
      <c r="P374" s="18"/>
      <c r="Q374" s="18"/>
      <c r="R374" s="18"/>
    </row>
    <row r="375" spans="2:18">
      <c r="B375" s="18"/>
      <c r="C375" s="18"/>
      <c r="D375" s="18"/>
      <c r="E375" s="18"/>
      <c r="F375" s="18"/>
      <c r="G375" s="18"/>
      <c r="H375" s="18"/>
      <c r="I375" s="18"/>
      <c r="J375" s="18"/>
      <c r="K375" s="18"/>
      <c r="L375" s="18"/>
      <c r="M375" s="18"/>
      <c r="N375" s="18"/>
      <c r="O375" s="18"/>
      <c r="P375" s="18"/>
      <c r="Q375" s="18"/>
      <c r="R375" s="18"/>
    </row>
    <row r="376" spans="2:18">
      <c r="B376" s="18"/>
      <c r="C376" s="18"/>
      <c r="D376" s="18"/>
      <c r="E376" s="18"/>
      <c r="F376" s="18"/>
      <c r="G376" s="18"/>
      <c r="H376" s="18"/>
      <c r="I376" s="18"/>
      <c r="J376" s="18"/>
      <c r="K376" s="18"/>
      <c r="L376" s="18"/>
      <c r="M376" s="18"/>
      <c r="N376" s="18"/>
      <c r="O376" s="18"/>
      <c r="P376" s="18"/>
      <c r="Q376" s="18"/>
      <c r="R376" s="18"/>
    </row>
    <row r="377" spans="2:18">
      <c r="B377" s="18"/>
      <c r="C377" s="18"/>
      <c r="D377" s="18"/>
      <c r="E377" s="18"/>
      <c r="F377" s="18"/>
      <c r="G377" s="18"/>
      <c r="H377" s="18"/>
      <c r="I377" s="18"/>
      <c r="J377" s="18"/>
      <c r="K377" s="18"/>
      <c r="L377" s="18"/>
      <c r="M377" s="18"/>
      <c r="N377" s="18"/>
      <c r="O377" s="18"/>
      <c r="P377" s="18"/>
      <c r="Q377" s="18"/>
      <c r="R377" s="18"/>
    </row>
    <row r="378" spans="2:18">
      <c r="B378" s="18"/>
      <c r="C378" s="18"/>
      <c r="D378" s="18"/>
      <c r="E378" s="18"/>
      <c r="F378" s="18"/>
      <c r="G378" s="18"/>
      <c r="H378" s="18"/>
      <c r="I378" s="18"/>
      <c r="J378" s="18"/>
      <c r="K378" s="18"/>
      <c r="L378" s="18"/>
      <c r="M378" s="18"/>
      <c r="N378" s="18"/>
      <c r="O378" s="18"/>
      <c r="P378" s="18"/>
      <c r="Q378" s="18"/>
      <c r="R378" s="18"/>
    </row>
    <row r="379" spans="2:18">
      <c r="B379" s="18"/>
      <c r="C379" s="18"/>
      <c r="D379" s="18"/>
      <c r="E379" s="18"/>
      <c r="F379" s="18"/>
      <c r="G379" s="18"/>
      <c r="H379" s="18"/>
      <c r="I379" s="18"/>
      <c r="J379" s="18"/>
      <c r="K379" s="18"/>
      <c r="L379" s="18"/>
      <c r="M379" s="18"/>
      <c r="N379" s="18"/>
      <c r="O379" s="18"/>
      <c r="P379" s="18"/>
      <c r="Q379" s="18"/>
      <c r="R379" s="18"/>
    </row>
    <row r="380" spans="2:18">
      <c r="B380" s="18"/>
      <c r="C380" s="18"/>
      <c r="D380" s="18"/>
      <c r="E380" s="18"/>
      <c r="F380" s="18"/>
      <c r="G380" s="18"/>
      <c r="H380" s="18"/>
      <c r="I380" s="18"/>
      <c r="J380" s="18"/>
      <c r="K380" s="18"/>
      <c r="L380" s="18"/>
      <c r="M380" s="18"/>
      <c r="N380" s="18"/>
      <c r="O380" s="18"/>
      <c r="P380" s="18"/>
      <c r="Q380" s="18"/>
      <c r="R380" s="18"/>
    </row>
    <row r="381" spans="2:18">
      <c r="B381" s="18"/>
      <c r="C381" s="18"/>
      <c r="D381" s="18"/>
      <c r="E381" s="18"/>
      <c r="F381" s="18"/>
      <c r="G381" s="18"/>
      <c r="H381" s="18"/>
      <c r="I381" s="18"/>
      <c r="J381" s="18"/>
      <c r="K381" s="18"/>
      <c r="L381" s="18"/>
      <c r="M381" s="18"/>
      <c r="N381" s="18"/>
      <c r="O381" s="18"/>
      <c r="P381" s="18"/>
      <c r="Q381" s="18"/>
      <c r="R381" s="18"/>
    </row>
    <row r="382" spans="2:18">
      <c r="B382" s="18"/>
      <c r="C382" s="18"/>
      <c r="D382" s="18"/>
      <c r="E382" s="18"/>
      <c r="F382" s="18"/>
      <c r="G382" s="18"/>
      <c r="H382" s="18"/>
      <c r="I382" s="18"/>
      <c r="J382" s="18"/>
      <c r="K382" s="18"/>
      <c r="L382" s="18"/>
      <c r="M382" s="18"/>
      <c r="N382" s="18"/>
      <c r="O382" s="18"/>
      <c r="P382" s="18"/>
      <c r="Q382" s="18"/>
      <c r="R382" s="18"/>
    </row>
    <row r="383" spans="2:18">
      <c r="B383" s="18"/>
      <c r="C383" s="18"/>
      <c r="D383" s="18"/>
      <c r="E383" s="18"/>
      <c r="F383" s="18"/>
      <c r="G383" s="18"/>
      <c r="H383" s="18"/>
      <c r="I383" s="18"/>
      <c r="J383" s="18"/>
      <c r="K383" s="18"/>
      <c r="L383" s="18"/>
      <c r="M383" s="18"/>
      <c r="N383" s="18"/>
      <c r="O383" s="18"/>
      <c r="P383" s="18"/>
      <c r="Q383" s="18"/>
      <c r="R383" s="18"/>
    </row>
    <row r="384" spans="2:18">
      <c r="B384" s="18"/>
      <c r="C384" s="18"/>
      <c r="D384" s="18"/>
      <c r="E384" s="18"/>
      <c r="F384" s="18"/>
      <c r="G384" s="18"/>
      <c r="H384" s="18"/>
      <c r="I384" s="18"/>
      <c r="J384" s="18"/>
      <c r="K384" s="18"/>
      <c r="L384" s="18"/>
      <c r="M384" s="18"/>
      <c r="N384" s="18"/>
      <c r="O384" s="18"/>
      <c r="P384" s="18"/>
      <c r="Q384" s="18"/>
      <c r="R384" s="18"/>
    </row>
    <row r="385" spans="2:18">
      <c r="B385" s="18"/>
      <c r="C385" s="18"/>
      <c r="D385" s="18"/>
      <c r="E385" s="18"/>
      <c r="F385" s="18"/>
      <c r="G385" s="18"/>
      <c r="H385" s="18"/>
      <c r="I385" s="18"/>
      <c r="J385" s="18"/>
      <c r="K385" s="18"/>
      <c r="L385" s="18"/>
      <c r="M385" s="18"/>
      <c r="N385" s="18"/>
      <c r="O385" s="18"/>
      <c r="P385" s="18"/>
      <c r="Q385" s="18"/>
      <c r="R385" s="18"/>
    </row>
    <row r="386" spans="2:18">
      <c r="B386" s="18"/>
      <c r="C386" s="18"/>
      <c r="D386" s="18"/>
      <c r="E386" s="18"/>
      <c r="F386" s="18"/>
      <c r="G386" s="18"/>
      <c r="H386" s="18"/>
      <c r="I386" s="18"/>
      <c r="J386" s="18"/>
      <c r="K386" s="18"/>
      <c r="L386" s="18"/>
      <c r="M386" s="18"/>
      <c r="N386" s="18"/>
      <c r="O386" s="18"/>
      <c r="P386" s="18"/>
      <c r="Q386" s="18"/>
      <c r="R386" s="18"/>
    </row>
    <row r="387" spans="2:18">
      <c r="B387" s="18"/>
      <c r="C387" s="18"/>
      <c r="D387" s="18"/>
      <c r="E387" s="18"/>
      <c r="F387" s="18"/>
      <c r="G387" s="18"/>
      <c r="H387" s="18"/>
      <c r="I387" s="18"/>
      <c r="J387" s="18"/>
      <c r="K387" s="18"/>
      <c r="L387" s="18"/>
      <c r="M387" s="18"/>
      <c r="N387" s="18"/>
      <c r="O387" s="18"/>
      <c r="P387" s="18"/>
      <c r="Q387" s="18"/>
      <c r="R387" s="18"/>
    </row>
    <row r="388" spans="2:18">
      <c r="B388" s="18"/>
      <c r="C388" s="18"/>
      <c r="D388" s="18"/>
      <c r="E388" s="18"/>
      <c r="F388" s="18"/>
      <c r="G388" s="18"/>
      <c r="H388" s="18"/>
      <c r="I388" s="18"/>
      <c r="J388" s="18"/>
      <c r="K388" s="18"/>
      <c r="L388" s="18"/>
      <c r="M388" s="18"/>
      <c r="N388" s="18"/>
      <c r="O388" s="18"/>
      <c r="P388" s="18"/>
      <c r="Q388" s="18"/>
      <c r="R388" s="18"/>
    </row>
    <row r="389" spans="2:18">
      <c r="B389" s="18"/>
      <c r="C389" s="18"/>
      <c r="D389" s="18"/>
      <c r="E389" s="18"/>
      <c r="F389" s="18"/>
      <c r="G389" s="18"/>
      <c r="H389" s="18"/>
      <c r="I389" s="18"/>
      <c r="J389" s="18"/>
      <c r="K389" s="18"/>
      <c r="L389" s="18"/>
      <c r="M389" s="18"/>
      <c r="N389" s="18"/>
      <c r="O389" s="18"/>
      <c r="P389" s="18"/>
      <c r="Q389" s="18"/>
      <c r="R389" s="18"/>
    </row>
    <row r="390" spans="2:18">
      <c r="B390" s="18"/>
      <c r="C390" s="18"/>
      <c r="D390" s="18"/>
      <c r="E390" s="18"/>
      <c r="F390" s="18"/>
      <c r="G390" s="18"/>
      <c r="H390" s="18"/>
      <c r="I390" s="18"/>
      <c r="J390" s="18"/>
      <c r="K390" s="18"/>
      <c r="L390" s="18"/>
      <c r="M390" s="18"/>
      <c r="N390" s="18"/>
      <c r="O390" s="18"/>
      <c r="P390" s="18"/>
      <c r="Q390" s="18"/>
      <c r="R390" s="18"/>
    </row>
    <row r="391" spans="2:18">
      <c r="B391" s="18"/>
      <c r="C391" s="18"/>
      <c r="D391" s="18"/>
      <c r="E391" s="18"/>
      <c r="F391" s="18"/>
      <c r="G391" s="18"/>
      <c r="H391" s="18"/>
      <c r="I391" s="18"/>
      <c r="J391" s="18"/>
      <c r="K391" s="18"/>
      <c r="L391" s="18"/>
      <c r="M391" s="18"/>
      <c r="N391" s="18"/>
      <c r="O391" s="18"/>
      <c r="P391" s="18"/>
      <c r="Q391" s="18"/>
      <c r="R391" s="18"/>
    </row>
    <row r="392" spans="2:18">
      <c r="B392" s="18"/>
      <c r="C392" s="18"/>
      <c r="D392" s="18"/>
      <c r="E392" s="18"/>
      <c r="F392" s="18"/>
      <c r="G392" s="18"/>
      <c r="H392" s="18"/>
      <c r="I392" s="18"/>
      <c r="J392" s="18"/>
      <c r="K392" s="18"/>
      <c r="L392" s="18"/>
      <c r="M392" s="18"/>
      <c r="N392" s="18"/>
      <c r="O392" s="18"/>
      <c r="P392" s="18"/>
      <c r="Q392" s="18"/>
      <c r="R392" s="18"/>
    </row>
    <row r="393" spans="2:18">
      <c r="B393" s="18"/>
      <c r="C393" s="18"/>
      <c r="D393" s="18"/>
      <c r="E393" s="18"/>
      <c r="F393" s="18"/>
      <c r="G393" s="18"/>
      <c r="H393" s="18"/>
      <c r="I393" s="18"/>
      <c r="J393" s="18"/>
      <c r="K393" s="18"/>
      <c r="L393" s="18"/>
      <c r="M393" s="18"/>
      <c r="N393" s="18"/>
      <c r="O393" s="18"/>
      <c r="P393" s="18"/>
      <c r="Q393" s="18"/>
      <c r="R393" s="18"/>
    </row>
    <row r="394" spans="2:18">
      <c r="B394" s="18"/>
      <c r="C394" s="18"/>
      <c r="D394" s="18"/>
      <c r="E394" s="18"/>
      <c r="F394" s="18"/>
      <c r="G394" s="18"/>
      <c r="H394" s="18"/>
      <c r="I394" s="18"/>
      <c r="J394" s="18"/>
      <c r="K394" s="18"/>
      <c r="L394" s="18"/>
      <c r="M394" s="18"/>
      <c r="N394" s="18"/>
      <c r="O394" s="18"/>
      <c r="P394" s="18"/>
      <c r="Q394" s="18"/>
      <c r="R394" s="18"/>
    </row>
    <row r="395" spans="2:18">
      <c r="B395" s="18"/>
      <c r="C395" s="18"/>
      <c r="D395" s="18"/>
      <c r="E395" s="18"/>
      <c r="F395" s="18"/>
      <c r="G395" s="18"/>
      <c r="H395" s="18"/>
      <c r="I395" s="18"/>
      <c r="J395" s="18"/>
      <c r="K395" s="18"/>
      <c r="L395" s="18"/>
      <c r="M395" s="18"/>
      <c r="N395" s="18"/>
      <c r="O395" s="18"/>
      <c r="P395" s="18"/>
      <c r="Q395" s="18"/>
      <c r="R395" s="18"/>
    </row>
    <row r="396" spans="2:18">
      <c r="B396" s="18"/>
      <c r="C396" s="18"/>
      <c r="D396" s="18"/>
      <c r="E396" s="18"/>
      <c r="F396" s="18"/>
      <c r="G396" s="18"/>
      <c r="H396" s="18"/>
      <c r="I396" s="18"/>
      <c r="J396" s="18"/>
      <c r="K396" s="18"/>
      <c r="L396" s="18"/>
      <c r="M396" s="18"/>
      <c r="N396" s="18"/>
      <c r="O396" s="18"/>
      <c r="P396" s="18"/>
      <c r="Q396" s="18"/>
      <c r="R396" s="18"/>
    </row>
    <row r="397" spans="2:18">
      <c r="B397" s="18"/>
      <c r="C397" s="18"/>
      <c r="D397" s="18"/>
      <c r="E397" s="18"/>
      <c r="F397" s="18"/>
      <c r="G397" s="18"/>
      <c r="H397" s="18"/>
      <c r="I397" s="18"/>
      <c r="J397" s="18"/>
      <c r="K397" s="18"/>
      <c r="L397" s="18"/>
      <c r="M397" s="18"/>
      <c r="N397" s="18"/>
      <c r="O397" s="18"/>
      <c r="P397" s="18"/>
      <c r="Q397" s="18"/>
      <c r="R397" s="18"/>
    </row>
    <row r="398" spans="2:18">
      <c r="B398" s="18"/>
      <c r="C398" s="18"/>
      <c r="D398" s="18"/>
      <c r="E398" s="18"/>
      <c r="F398" s="18"/>
      <c r="G398" s="18"/>
      <c r="H398" s="18"/>
      <c r="I398" s="18"/>
      <c r="J398" s="18"/>
      <c r="K398" s="18"/>
      <c r="L398" s="18"/>
      <c r="M398" s="18"/>
      <c r="N398" s="18"/>
      <c r="O398" s="18"/>
      <c r="P398" s="18"/>
      <c r="Q398" s="18"/>
      <c r="R398" s="18"/>
    </row>
    <row r="399" spans="2:18">
      <c r="B399" s="18"/>
      <c r="C399" s="18"/>
      <c r="D399" s="18"/>
      <c r="E399" s="18"/>
      <c r="F399" s="18"/>
      <c r="G399" s="18"/>
      <c r="H399" s="18"/>
      <c r="I399" s="18"/>
      <c r="J399" s="18"/>
      <c r="K399" s="18"/>
      <c r="L399" s="18"/>
      <c r="M399" s="18"/>
      <c r="N399" s="18"/>
      <c r="O399" s="18"/>
      <c r="P399" s="18"/>
      <c r="Q399" s="18"/>
      <c r="R399" s="18"/>
    </row>
    <row r="400" spans="2:18">
      <c r="B400" s="18"/>
      <c r="C400" s="18"/>
      <c r="D400" s="18"/>
      <c r="E400" s="18"/>
      <c r="F400" s="18"/>
      <c r="G400" s="18"/>
      <c r="H400" s="18"/>
      <c r="I400" s="18"/>
      <c r="J400" s="18"/>
      <c r="K400" s="18"/>
      <c r="L400" s="18"/>
      <c r="M400" s="18"/>
      <c r="N400" s="18"/>
      <c r="O400" s="18"/>
      <c r="P400" s="18"/>
      <c r="Q400" s="18"/>
      <c r="R400" s="18"/>
    </row>
    <row r="401" spans="2:18">
      <c r="B401" s="18"/>
      <c r="C401" s="18"/>
      <c r="D401" s="18"/>
      <c r="E401" s="18"/>
      <c r="F401" s="18"/>
      <c r="G401" s="18"/>
      <c r="H401" s="18"/>
      <c r="I401" s="18"/>
      <c r="J401" s="18"/>
      <c r="K401" s="18"/>
      <c r="L401" s="18"/>
      <c r="M401" s="18"/>
      <c r="N401" s="18"/>
      <c r="O401" s="18"/>
      <c r="P401" s="18"/>
      <c r="Q401" s="18"/>
      <c r="R401" s="18"/>
    </row>
    <row r="402" spans="2:18">
      <c r="B402" s="18"/>
      <c r="C402" s="18"/>
      <c r="D402" s="18"/>
      <c r="E402" s="18"/>
      <c r="F402" s="18"/>
      <c r="G402" s="18"/>
      <c r="H402" s="18"/>
      <c r="I402" s="18"/>
      <c r="J402" s="18"/>
      <c r="K402" s="18"/>
      <c r="L402" s="18"/>
      <c r="M402" s="18"/>
      <c r="N402" s="18"/>
      <c r="O402" s="18"/>
      <c r="P402" s="18"/>
      <c r="Q402" s="18"/>
      <c r="R402" s="18"/>
    </row>
    <row r="403" spans="2:18">
      <c r="B403" s="18"/>
      <c r="C403" s="18"/>
      <c r="D403" s="18"/>
      <c r="E403" s="18"/>
      <c r="F403" s="18"/>
      <c r="G403" s="18"/>
      <c r="H403" s="18"/>
      <c r="I403" s="18"/>
      <c r="J403" s="18"/>
      <c r="K403" s="18"/>
      <c r="L403" s="18"/>
      <c r="M403" s="18"/>
      <c r="N403" s="18"/>
      <c r="O403" s="18"/>
      <c r="P403" s="18"/>
      <c r="Q403" s="18"/>
      <c r="R403" s="18"/>
    </row>
    <row r="404" spans="2:18">
      <c r="B404" s="18"/>
      <c r="C404" s="18"/>
      <c r="D404" s="18"/>
      <c r="E404" s="18"/>
      <c r="F404" s="18"/>
      <c r="G404" s="18"/>
      <c r="H404" s="18"/>
      <c r="I404" s="18"/>
      <c r="J404" s="18"/>
      <c r="K404" s="18"/>
      <c r="L404" s="18"/>
      <c r="M404" s="18"/>
      <c r="N404" s="18"/>
      <c r="O404" s="18"/>
      <c r="P404" s="18"/>
      <c r="Q404" s="18"/>
      <c r="R404" s="18"/>
    </row>
    <row r="405" spans="2:18">
      <c r="B405" s="18"/>
      <c r="C405" s="18"/>
      <c r="D405" s="18"/>
      <c r="E405" s="18"/>
      <c r="F405" s="18"/>
      <c r="G405" s="18"/>
      <c r="H405" s="18"/>
      <c r="I405" s="18"/>
      <c r="J405" s="18"/>
      <c r="K405" s="18"/>
      <c r="L405" s="18"/>
      <c r="M405" s="18"/>
      <c r="N405" s="18"/>
      <c r="O405" s="18"/>
      <c r="P405" s="18"/>
      <c r="Q405" s="18"/>
      <c r="R405" s="18"/>
    </row>
    <row r="406" spans="2:18">
      <c r="B406" s="18"/>
      <c r="C406" s="18"/>
      <c r="D406" s="18"/>
      <c r="E406" s="18"/>
      <c r="F406" s="18"/>
      <c r="G406" s="18"/>
      <c r="H406" s="18"/>
      <c r="I406" s="18"/>
      <c r="J406" s="18"/>
      <c r="K406" s="18"/>
      <c r="L406" s="18"/>
      <c r="M406" s="18"/>
      <c r="N406" s="18"/>
      <c r="O406" s="18"/>
      <c r="P406" s="18"/>
      <c r="Q406" s="18"/>
      <c r="R406" s="18"/>
    </row>
    <row r="407" spans="2:18">
      <c r="B407" s="18"/>
      <c r="C407" s="18"/>
      <c r="D407" s="18"/>
      <c r="E407" s="18"/>
      <c r="F407" s="18"/>
      <c r="G407" s="18"/>
      <c r="H407" s="18"/>
      <c r="I407" s="18"/>
      <c r="J407" s="18"/>
      <c r="K407" s="18"/>
      <c r="L407" s="18"/>
      <c r="M407" s="18"/>
      <c r="N407" s="18"/>
      <c r="O407" s="18"/>
      <c r="P407" s="18"/>
      <c r="Q407" s="18"/>
      <c r="R407" s="18"/>
    </row>
    <row r="408" spans="2:18">
      <c r="B408" s="18"/>
      <c r="C408" s="18"/>
      <c r="D408" s="18"/>
      <c r="E408" s="18"/>
      <c r="F408" s="18"/>
      <c r="G408" s="18"/>
      <c r="H408" s="18"/>
      <c r="I408" s="18"/>
      <c r="J408" s="18"/>
      <c r="K408" s="18"/>
      <c r="L408" s="18"/>
      <c r="M408" s="18"/>
      <c r="N408" s="18"/>
      <c r="O408" s="18"/>
      <c r="P408" s="18"/>
      <c r="Q408" s="18"/>
      <c r="R408" s="18"/>
    </row>
    <row r="409" spans="2:18">
      <c r="B409" s="18"/>
      <c r="C409" s="18"/>
      <c r="D409" s="18"/>
      <c r="E409" s="18"/>
      <c r="F409" s="18"/>
      <c r="G409" s="18"/>
      <c r="H409" s="18"/>
      <c r="I409" s="18"/>
      <c r="J409" s="18"/>
      <c r="K409" s="18"/>
      <c r="L409" s="18"/>
      <c r="M409" s="18"/>
      <c r="N409" s="18"/>
      <c r="O409" s="18"/>
      <c r="P409" s="18"/>
      <c r="Q409" s="18"/>
      <c r="R409" s="18"/>
    </row>
    <row r="410" spans="2:18">
      <c r="B410" s="18"/>
      <c r="C410" s="18"/>
      <c r="D410" s="18"/>
      <c r="E410" s="18"/>
      <c r="F410" s="18"/>
      <c r="G410" s="18"/>
      <c r="H410" s="18"/>
      <c r="I410" s="18"/>
      <c r="J410" s="18"/>
      <c r="K410" s="18"/>
      <c r="L410" s="18"/>
      <c r="M410" s="18"/>
      <c r="N410" s="18"/>
      <c r="O410" s="18"/>
      <c r="P410" s="18"/>
      <c r="Q410" s="18"/>
      <c r="R410" s="18"/>
    </row>
    <row r="411" spans="2:18">
      <c r="B411" s="18"/>
      <c r="C411" s="18"/>
      <c r="D411" s="18"/>
      <c r="E411" s="18"/>
      <c r="F411" s="18"/>
      <c r="G411" s="18"/>
      <c r="H411" s="18"/>
      <c r="I411" s="18"/>
      <c r="J411" s="18"/>
      <c r="K411" s="18"/>
      <c r="L411" s="18"/>
      <c r="M411" s="18"/>
      <c r="N411" s="18"/>
      <c r="O411" s="18"/>
      <c r="P411" s="18"/>
      <c r="Q411" s="18"/>
      <c r="R411" s="18"/>
    </row>
    <row r="412" spans="2:18">
      <c r="B412" s="18"/>
      <c r="C412" s="18"/>
      <c r="D412" s="18"/>
      <c r="E412" s="18"/>
      <c r="F412" s="18"/>
      <c r="G412" s="18"/>
      <c r="H412" s="18"/>
      <c r="I412" s="18"/>
      <c r="J412" s="18"/>
      <c r="K412" s="18"/>
      <c r="L412" s="18"/>
      <c r="M412" s="18"/>
      <c r="N412" s="18"/>
      <c r="O412" s="18"/>
      <c r="P412" s="18"/>
      <c r="Q412" s="18"/>
      <c r="R412" s="18"/>
    </row>
    <row r="413" spans="2:18">
      <c r="B413" s="18"/>
      <c r="C413" s="18"/>
      <c r="D413" s="18"/>
      <c r="E413" s="18"/>
      <c r="F413" s="18"/>
      <c r="G413" s="18"/>
      <c r="H413" s="18"/>
      <c r="I413" s="18"/>
      <c r="J413" s="18"/>
      <c r="K413" s="18"/>
      <c r="L413" s="18"/>
      <c r="M413" s="18"/>
      <c r="N413" s="18"/>
      <c r="O413" s="18"/>
      <c r="P413" s="18"/>
      <c r="Q413" s="18"/>
      <c r="R413" s="18"/>
    </row>
    <row r="414" spans="2:18">
      <c r="B414" s="18"/>
      <c r="C414" s="18"/>
      <c r="D414" s="18"/>
      <c r="E414" s="18"/>
      <c r="F414" s="18"/>
      <c r="G414" s="18"/>
      <c r="H414" s="18"/>
      <c r="I414" s="18"/>
      <c r="J414" s="18"/>
      <c r="K414" s="18"/>
      <c r="L414" s="18"/>
      <c r="M414" s="18"/>
      <c r="N414" s="18"/>
      <c r="O414" s="18"/>
      <c r="P414" s="18"/>
      <c r="Q414" s="18"/>
      <c r="R414" s="18"/>
    </row>
    <row r="415" spans="2:18">
      <c r="B415" s="18"/>
      <c r="C415" s="18"/>
      <c r="D415" s="18"/>
      <c r="E415" s="18"/>
      <c r="F415" s="18"/>
      <c r="G415" s="18"/>
      <c r="H415" s="18"/>
      <c r="I415" s="18"/>
      <c r="J415" s="18"/>
      <c r="K415" s="18"/>
      <c r="L415" s="18"/>
      <c r="M415" s="18"/>
      <c r="N415" s="18"/>
      <c r="O415" s="18"/>
      <c r="P415" s="18"/>
      <c r="Q415" s="18"/>
      <c r="R415" s="18"/>
    </row>
    <row r="416" spans="2:18">
      <c r="B416" s="18"/>
      <c r="C416" s="18"/>
      <c r="D416" s="18"/>
      <c r="E416" s="18"/>
      <c r="F416" s="18"/>
      <c r="G416" s="18"/>
      <c r="H416" s="18"/>
      <c r="I416" s="18"/>
      <c r="J416" s="18"/>
      <c r="K416" s="18"/>
      <c r="L416" s="18"/>
      <c r="M416" s="18"/>
      <c r="N416" s="18"/>
      <c r="O416" s="18"/>
      <c r="P416" s="18"/>
      <c r="Q416" s="18"/>
      <c r="R416" s="18"/>
    </row>
    <row r="417" spans="2:18">
      <c r="B417" s="18"/>
      <c r="C417" s="18"/>
      <c r="D417" s="18"/>
      <c r="E417" s="18"/>
      <c r="F417" s="18"/>
      <c r="G417" s="18"/>
      <c r="H417" s="18"/>
      <c r="I417" s="18"/>
      <c r="J417" s="18"/>
      <c r="K417" s="18"/>
      <c r="L417" s="18"/>
      <c r="M417" s="18"/>
      <c r="N417" s="18"/>
      <c r="O417" s="18"/>
      <c r="P417" s="18"/>
      <c r="Q417" s="18"/>
      <c r="R417" s="18"/>
    </row>
    <row r="418" spans="2:18">
      <c r="B418" s="18"/>
      <c r="C418" s="18"/>
      <c r="D418" s="18"/>
      <c r="E418" s="18"/>
      <c r="F418" s="18"/>
      <c r="G418" s="18"/>
      <c r="H418" s="18"/>
      <c r="I418" s="18"/>
      <c r="J418" s="18"/>
      <c r="K418" s="18"/>
      <c r="L418" s="18"/>
      <c r="M418" s="18"/>
      <c r="N418" s="18"/>
      <c r="O418" s="18"/>
      <c r="P418" s="18"/>
      <c r="Q418" s="18"/>
      <c r="R418" s="18"/>
    </row>
    <row r="419" spans="2:18">
      <c r="B419" s="18"/>
      <c r="C419" s="18"/>
      <c r="D419" s="18"/>
      <c r="E419" s="18"/>
      <c r="F419" s="18"/>
      <c r="G419" s="18"/>
      <c r="H419" s="18"/>
      <c r="I419" s="18"/>
      <c r="J419" s="18"/>
      <c r="K419" s="18"/>
      <c r="L419" s="18"/>
      <c r="M419" s="18"/>
      <c r="N419" s="18"/>
      <c r="O419" s="18"/>
      <c r="P419" s="18"/>
      <c r="Q419" s="18"/>
      <c r="R419" s="18"/>
    </row>
    <row r="420" spans="2:18">
      <c r="B420" s="18"/>
      <c r="C420" s="18"/>
      <c r="D420" s="18"/>
      <c r="E420" s="18"/>
      <c r="F420" s="18"/>
      <c r="G420" s="18"/>
      <c r="H420" s="18"/>
      <c r="I420" s="18"/>
      <c r="J420" s="18"/>
      <c r="K420" s="18"/>
      <c r="L420" s="18"/>
      <c r="M420" s="18"/>
      <c r="N420" s="18"/>
      <c r="O420" s="18"/>
      <c r="P420" s="18"/>
      <c r="Q420" s="18"/>
      <c r="R420" s="18"/>
    </row>
    <row r="421" spans="2:18">
      <c r="B421" s="18"/>
      <c r="C421" s="18"/>
      <c r="D421" s="18"/>
      <c r="E421" s="18"/>
      <c r="F421" s="18"/>
      <c r="G421" s="18"/>
      <c r="H421" s="18"/>
      <c r="I421" s="18"/>
      <c r="J421" s="18"/>
      <c r="K421" s="18"/>
      <c r="L421" s="18"/>
      <c r="M421" s="18"/>
      <c r="N421" s="18"/>
      <c r="O421" s="18"/>
      <c r="P421" s="18"/>
      <c r="Q421" s="18"/>
      <c r="R421" s="18"/>
    </row>
    <row r="422" spans="2:18">
      <c r="B422" s="18"/>
      <c r="C422" s="18"/>
      <c r="D422" s="18"/>
      <c r="E422" s="18"/>
      <c r="F422" s="18"/>
      <c r="G422" s="18"/>
      <c r="H422" s="18"/>
      <c r="I422" s="18"/>
      <c r="J422" s="18"/>
      <c r="K422" s="18"/>
      <c r="L422" s="18"/>
      <c r="M422" s="18"/>
      <c r="N422" s="18"/>
      <c r="O422" s="18"/>
      <c r="P422" s="18"/>
      <c r="Q422" s="18"/>
      <c r="R422" s="18"/>
    </row>
    <row r="423" spans="2:18">
      <c r="B423" s="18"/>
      <c r="C423" s="18"/>
      <c r="D423" s="18"/>
      <c r="E423" s="18"/>
      <c r="F423" s="18"/>
      <c r="G423" s="18"/>
      <c r="H423" s="18"/>
      <c r="I423" s="18"/>
      <c r="J423" s="18"/>
      <c r="K423" s="18"/>
      <c r="L423" s="18"/>
      <c r="M423" s="18"/>
      <c r="N423" s="18"/>
      <c r="O423" s="18"/>
      <c r="P423" s="18"/>
      <c r="Q423" s="18"/>
      <c r="R423" s="18"/>
    </row>
    <row r="424" spans="2:18">
      <c r="B424" s="18"/>
      <c r="C424" s="18"/>
      <c r="D424" s="18"/>
      <c r="E424" s="18"/>
      <c r="F424" s="18"/>
      <c r="G424" s="18"/>
      <c r="H424" s="18"/>
      <c r="I424" s="18"/>
      <c r="J424" s="18"/>
      <c r="K424" s="18"/>
      <c r="L424" s="18"/>
      <c r="M424" s="18"/>
      <c r="N424" s="18"/>
      <c r="O424" s="18"/>
      <c r="P424" s="18"/>
      <c r="Q424" s="18"/>
      <c r="R424" s="18"/>
    </row>
    <row r="425" spans="2:18">
      <c r="B425" s="18"/>
      <c r="C425" s="18"/>
      <c r="D425" s="18"/>
      <c r="E425" s="18"/>
      <c r="F425" s="18"/>
      <c r="G425" s="18"/>
      <c r="H425" s="18"/>
      <c r="I425" s="18"/>
      <c r="J425" s="18"/>
      <c r="K425" s="18"/>
      <c r="L425" s="18"/>
      <c r="M425" s="18"/>
      <c r="N425" s="18"/>
      <c r="O425" s="18"/>
      <c r="P425" s="18"/>
      <c r="Q425" s="18"/>
      <c r="R425" s="18"/>
    </row>
    <row r="426" spans="2:18">
      <c r="B426" s="18"/>
      <c r="C426" s="18"/>
      <c r="D426" s="18"/>
      <c r="E426" s="18"/>
      <c r="F426" s="18"/>
      <c r="G426" s="18"/>
      <c r="H426" s="18"/>
      <c r="I426" s="18"/>
      <c r="J426" s="18"/>
      <c r="K426" s="18"/>
      <c r="L426" s="18"/>
      <c r="M426" s="18"/>
      <c r="N426" s="18"/>
      <c r="O426" s="18"/>
      <c r="P426" s="18"/>
      <c r="Q426" s="18"/>
      <c r="R426" s="18"/>
    </row>
    <row r="427" spans="2:18">
      <c r="B427" s="18"/>
      <c r="C427" s="18"/>
      <c r="D427" s="18"/>
      <c r="E427" s="18"/>
      <c r="F427" s="18"/>
      <c r="G427" s="18"/>
      <c r="H427" s="18"/>
      <c r="I427" s="18"/>
      <c r="J427" s="18"/>
      <c r="K427" s="18"/>
      <c r="L427" s="18"/>
      <c r="M427" s="18"/>
      <c r="N427" s="18"/>
      <c r="O427" s="18"/>
      <c r="P427" s="18"/>
      <c r="Q427" s="18"/>
      <c r="R427" s="18"/>
    </row>
    <row r="428" spans="2:18">
      <c r="B428" s="18"/>
      <c r="C428" s="18"/>
      <c r="D428" s="18"/>
      <c r="E428" s="18"/>
      <c r="F428" s="18"/>
      <c r="G428" s="18"/>
      <c r="H428" s="18"/>
      <c r="I428" s="18"/>
      <c r="J428" s="18"/>
      <c r="K428" s="18"/>
      <c r="L428" s="18"/>
      <c r="M428" s="18"/>
      <c r="N428" s="18"/>
      <c r="O428" s="18"/>
      <c r="P428" s="18"/>
      <c r="Q428" s="18"/>
      <c r="R428" s="18"/>
    </row>
    <row r="429" spans="2:18">
      <c r="B429" s="18"/>
      <c r="C429" s="18"/>
      <c r="D429" s="18"/>
      <c r="E429" s="18"/>
      <c r="F429" s="18"/>
      <c r="G429" s="18"/>
      <c r="H429" s="18"/>
      <c r="I429" s="18"/>
      <c r="J429" s="18"/>
      <c r="K429" s="18"/>
      <c r="L429" s="18"/>
      <c r="M429" s="18"/>
      <c r="N429" s="18"/>
      <c r="O429" s="18"/>
      <c r="P429" s="18"/>
      <c r="Q429" s="18"/>
      <c r="R429" s="18"/>
    </row>
    <row r="430" spans="2:18">
      <c r="B430" s="18"/>
      <c r="C430" s="18"/>
      <c r="D430" s="18"/>
      <c r="E430" s="18"/>
      <c r="F430" s="18"/>
      <c r="G430" s="18"/>
      <c r="H430" s="18"/>
      <c r="I430" s="18"/>
      <c r="J430" s="18"/>
      <c r="K430" s="18"/>
      <c r="L430" s="18"/>
      <c r="M430" s="18"/>
      <c r="N430" s="18"/>
      <c r="O430" s="18"/>
      <c r="P430" s="18"/>
      <c r="Q430" s="18"/>
      <c r="R430" s="18"/>
    </row>
    <row r="431" spans="2:18">
      <c r="B431" s="18"/>
      <c r="C431" s="18"/>
      <c r="D431" s="18"/>
      <c r="E431" s="18"/>
      <c r="F431" s="18"/>
      <c r="G431" s="18"/>
      <c r="H431" s="18"/>
      <c r="I431" s="18"/>
      <c r="J431" s="18"/>
      <c r="K431" s="18"/>
      <c r="L431" s="18"/>
      <c r="M431" s="18"/>
      <c r="N431" s="18"/>
      <c r="O431" s="18"/>
      <c r="P431" s="18"/>
      <c r="Q431" s="18"/>
      <c r="R431" s="18"/>
    </row>
    <row r="432" spans="2:18">
      <c r="B432" s="18"/>
      <c r="C432" s="18"/>
      <c r="D432" s="18"/>
      <c r="E432" s="18"/>
      <c r="F432" s="18"/>
      <c r="G432" s="18"/>
      <c r="H432" s="18"/>
      <c r="I432" s="18"/>
      <c r="J432" s="18"/>
      <c r="K432" s="18"/>
      <c r="L432" s="18"/>
      <c r="M432" s="18"/>
      <c r="N432" s="18"/>
      <c r="O432" s="18"/>
      <c r="P432" s="18"/>
      <c r="Q432" s="18"/>
      <c r="R432" s="18"/>
    </row>
    <row r="433" spans="2:18">
      <c r="B433" s="18"/>
      <c r="C433" s="18"/>
      <c r="D433" s="18"/>
      <c r="E433" s="18"/>
      <c r="F433" s="18"/>
      <c r="G433" s="18"/>
      <c r="H433" s="18"/>
      <c r="I433" s="18"/>
      <c r="J433" s="18"/>
      <c r="K433" s="18"/>
      <c r="L433" s="18"/>
      <c r="M433" s="18"/>
      <c r="N433" s="18"/>
      <c r="O433" s="18"/>
      <c r="P433" s="18"/>
      <c r="Q433" s="18"/>
      <c r="R433" s="18"/>
    </row>
    <row r="434" spans="2:18">
      <c r="B434" s="18"/>
      <c r="C434" s="18"/>
      <c r="D434" s="18"/>
      <c r="E434" s="18"/>
      <c r="F434" s="18"/>
      <c r="G434" s="18"/>
      <c r="H434" s="18"/>
      <c r="I434" s="18"/>
      <c r="J434" s="18"/>
      <c r="K434" s="18"/>
      <c r="L434" s="18"/>
      <c r="M434" s="18"/>
      <c r="N434" s="18"/>
      <c r="O434" s="18"/>
      <c r="P434" s="18"/>
      <c r="Q434" s="18"/>
      <c r="R434" s="18"/>
    </row>
    <row r="435" spans="2:18">
      <c r="B435" s="18"/>
      <c r="C435" s="18"/>
      <c r="D435" s="18"/>
      <c r="E435" s="18"/>
      <c r="F435" s="18"/>
      <c r="G435" s="18"/>
      <c r="H435" s="18"/>
      <c r="I435" s="18"/>
      <c r="J435" s="18"/>
      <c r="K435" s="18"/>
      <c r="L435" s="18"/>
      <c r="M435" s="18"/>
      <c r="N435" s="18"/>
      <c r="O435" s="18"/>
      <c r="P435" s="18"/>
      <c r="Q435" s="18"/>
      <c r="R435" s="18"/>
    </row>
    <row r="436" spans="2:18">
      <c r="B436" s="18"/>
      <c r="C436" s="18"/>
      <c r="D436" s="18"/>
      <c r="E436" s="18"/>
      <c r="F436" s="18"/>
      <c r="G436" s="18"/>
      <c r="H436" s="18"/>
      <c r="I436" s="18"/>
      <c r="J436" s="18"/>
      <c r="K436" s="18"/>
      <c r="L436" s="18"/>
      <c r="M436" s="18"/>
      <c r="N436" s="18"/>
      <c r="O436" s="18"/>
      <c r="P436" s="18"/>
      <c r="Q436" s="18"/>
      <c r="R436" s="18"/>
    </row>
    <row r="437" spans="2:18">
      <c r="B437" s="18"/>
      <c r="C437" s="18"/>
      <c r="D437" s="18"/>
      <c r="E437" s="18"/>
      <c r="F437" s="18"/>
      <c r="G437" s="18"/>
      <c r="H437" s="18"/>
      <c r="I437" s="18"/>
      <c r="J437" s="18"/>
      <c r="K437" s="18"/>
      <c r="L437" s="18"/>
      <c r="M437" s="18"/>
      <c r="N437" s="18"/>
      <c r="O437" s="18"/>
      <c r="P437" s="18"/>
      <c r="Q437" s="18"/>
      <c r="R437" s="18"/>
    </row>
    <row r="438" spans="2:18">
      <c r="B438" s="18"/>
      <c r="C438" s="18"/>
      <c r="D438" s="18"/>
      <c r="E438" s="18"/>
      <c r="F438" s="18"/>
      <c r="G438" s="18"/>
      <c r="H438" s="18"/>
      <c r="I438" s="18"/>
      <c r="J438" s="18"/>
      <c r="K438" s="18"/>
      <c r="L438" s="18"/>
      <c r="M438" s="18"/>
      <c r="N438" s="18"/>
      <c r="O438" s="18"/>
      <c r="P438" s="18"/>
      <c r="Q438" s="18"/>
      <c r="R438" s="18"/>
    </row>
    <row r="439" spans="2:18">
      <c r="B439" s="18"/>
      <c r="C439" s="18"/>
      <c r="D439" s="18"/>
      <c r="E439" s="18"/>
      <c r="F439" s="18"/>
      <c r="G439" s="18"/>
      <c r="H439" s="18"/>
      <c r="I439" s="18"/>
      <c r="J439" s="18"/>
      <c r="K439" s="18"/>
      <c r="L439" s="18"/>
      <c r="M439" s="18"/>
      <c r="N439" s="18"/>
      <c r="O439" s="18"/>
      <c r="P439" s="18"/>
      <c r="Q439" s="18"/>
      <c r="R439" s="18"/>
    </row>
    <row r="440" spans="2:18">
      <c r="B440" s="18"/>
      <c r="C440" s="18"/>
      <c r="D440" s="18"/>
      <c r="E440" s="18"/>
      <c r="F440" s="18"/>
      <c r="G440" s="18"/>
      <c r="H440" s="18"/>
      <c r="I440" s="18"/>
      <c r="J440" s="18"/>
      <c r="K440" s="18"/>
      <c r="L440" s="18"/>
      <c r="M440" s="18"/>
      <c r="N440" s="18"/>
      <c r="O440" s="18"/>
      <c r="P440" s="18"/>
      <c r="Q440" s="18"/>
      <c r="R440" s="18"/>
    </row>
    <row r="441" spans="2:18">
      <c r="B441" s="18"/>
      <c r="C441" s="18"/>
      <c r="D441" s="18"/>
      <c r="E441" s="18"/>
      <c r="F441" s="18"/>
      <c r="G441" s="18"/>
      <c r="H441" s="18"/>
      <c r="I441" s="18"/>
      <c r="J441" s="18"/>
      <c r="K441" s="18"/>
      <c r="L441" s="18"/>
      <c r="M441" s="18"/>
      <c r="N441" s="18"/>
      <c r="O441" s="18"/>
      <c r="P441" s="18"/>
      <c r="Q441" s="18"/>
      <c r="R441" s="18"/>
    </row>
    <row r="442" spans="2:18">
      <c r="B442" s="18"/>
      <c r="C442" s="18"/>
      <c r="D442" s="18"/>
      <c r="E442" s="18"/>
      <c r="F442" s="18"/>
      <c r="G442" s="18"/>
      <c r="H442" s="18"/>
      <c r="I442" s="18"/>
      <c r="J442" s="18"/>
      <c r="K442" s="18"/>
      <c r="L442" s="18"/>
      <c r="M442" s="18"/>
      <c r="N442" s="18"/>
      <c r="O442" s="18"/>
      <c r="P442" s="18"/>
      <c r="Q442" s="18"/>
      <c r="R442" s="18"/>
    </row>
    <row r="443" spans="2:18">
      <c r="B443" s="18"/>
      <c r="C443" s="18"/>
      <c r="D443" s="18"/>
      <c r="E443" s="18"/>
      <c r="F443" s="18"/>
      <c r="G443" s="18"/>
      <c r="H443" s="18"/>
      <c r="I443" s="18"/>
      <c r="J443" s="18"/>
      <c r="K443" s="18"/>
      <c r="L443" s="18"/>
      <c r="M443" s="18"/>
      <c r="N443" s="18"/>
      <c r="O443" s="18"/>
      <c r="P443" s="18"/>
      <c r="Q443" s="18"/>
      <c r="R443" s="18"/>
    </row>
    <row r="444" spans="2:18">
      <c r="B444" s="18"/>
      <c r="C444" s="18"/>
      <c r="D444" s="18"/>
      <c r="E444" s="18"/>
      <c r="F444" s="18"/>
      <c r="G444" s="18"/>
      <c r="H444" s="18"/>
      <c r="I444" s="18"/>
      <c r="J444" s="18"/>
      <c r="K444" s="18"/>
      <c r="L444" s="18"/>
      <c r="M444" s="18"/>
      <c r="N444" s="18"/>
      <c r="O444" s="18"/>
      <c r="P444" s="18"/>
      <c r="Q444" s="18"/>
      <c r="R444" s="18"/>
    </row>
    <row r="445" spans="2:18">
      <c r="B445" s="18"/>
      <c r="C445" s="18"/>
      <c r="D445" s="18"/>
      <c r="E445" s="18"/>
      <c r="F445" s="18"/>
      <c r="G445" s="18"/>
      <c r="H445" s="18"/>
      <c r="I445" s="18"/>
      <c r="J445" s="18"/>
      <c r="K445" s="18"/>
      <c r="L445" s="18"/>
      <c r="M445" s="18"/>
      <c r="N445" s="18"/>
      <c r="O445" s="18"/>
      <c r="P445" s="18"/>
      <c r="Q445" s="18"/>
      <c r="R445" s="18"/>
    </row>
    <row r="446" spans="2:18">
      <c r="B446" s="18"/>
      <c r="C446" s="18"/>
      <c r="D446" s="18"/>
      <c r="E446" s="18"/>
      <c r="F446" s="18"/>
      <c r="G446" s="18"/>
      <c r="H446" s="18"/>
      <c r="I446" s="18"/>
      <c r="J446" s="18"/>
      <c r="K446" s="18"/>
      <c r="L446" s="18"/>
      <c r="M446" s="18"/>
      <c r="N446" s="18"/>
      <c r="O446" s="18"/>
      <c r="P446" s="18"/>
      <c r="Q446" s="18"/>
      <c r="R446" s="18"/>
    </row>
    <row r="447" spans="2:18">
      <c r="B447" s="18"/>
      <c r="C447" s="18"/>
      <c r="D447" s="18"/>
      <c r="E447" s="18"/>
      <c r="F447" s="18"/>
      <c r="G447" s="18"/>
      <c r="H447" s="18"/>
      <c r="I447" s="18"/>
      <c r="J447" s="18"/>
      <c r="K447" s="18"/>
      <c r="L447" s="18"/>
      <c r="M447" s="18"/>
      <c r="N447" s="18"/>
      <c r="O447" s="18"/>
      <c r="P447" s="18"/>
      <c r="Q447" s="18"/>
      <c r="R447" s="18"/>
    </row>
    <row r="448" spans="2:18">
      <c r="B448" s="18"/>
      <c r="C448" s="18"/>
      <c r="D448" s="18"/>
      <c r="E448" s="18"/>
      <c r="F448" s="18"/>
      <c r="G448" s="18"/>
      <c r="H448" s="18"/>
      <c r="I448" s="18"/>
      <c r="J448" s="18"/>
      <c r="K448" s="18"/>
      <c r="L448" s="18"/>
      <c r="M448" s="18"/>
      <c r="N448" s="18"/>
      <c r="O448" s="18"/>
      <c r="P448" s="18"/>
      <c r="Q448" s="18"/>
      <c r="R448" s="18"/>
    </row>
    <row r="449" spans="2:18">
      <c r="B449" s="18"/>
      <c r="C449" s="18"/>
      <c r="D449" s="18"/>
      <c r="E449" s="18"/>
      <c r="F449" s="18"/>
      <c r="G449" s="18"/>
      <c r="H449" s="18"/>
      <c r="I449" s="18"/>
      <c r="J449" s="18"/>
      <c r="K449" s="18"/>
      <c r="L449" s="18"/>
      <c r="M449" s="18"/>
      <c r="N449" s="18"/>
      <c r="O449" s="18"/>
      <c r="P449" s="18"/>
      <c r="Q449" s="18"/>
      <c r="R449" s="18"/>
    </row>
    <row r="450" spans="2:18">
      <c r="B450" s="18"/>
      <c r="C450" s="18"/>
      <c r="D450" s="18"/>
      <c r="E450" s="18"/>
      <c r="F450" s="18"/>
      <c r="G450" s="18"/>
      <c r="H450" s="18"/>
      <c r="I450" s="18"/>
      <c r="J450" s="18"/>
      <c r="K450" s="18"/>
      <c r="L450" s="18"/>
      <c r="M450" s="18"/>
      <c r="N450" s="18"/>
      <c r="O450" s="18"/>
      <c r="P450" s="18"/>
      <c r="Q450" s="18"/>
      <c r="R450" s="18"/>
    </row>
    <row r="451" spans="2:18">
      <c r="B451" s="18"/>
      <c r="C451" s="18"/>
      <c r="D451" s="18"/>
      <c r="E451" s="18"/>
      <c r="F451" s="18"/>
      <c r="G451" s="18"/>
      <c r="H451" s="18"/>
      <c r="I451" s="18"/>
      <c r="J451" s="18"/>
      <c r="K451" s="18"/>
      <c r="L451" s="18"/>
      <c r="M451" s="18"/>
      <c r="N451" s="18"/>
      <c r="O451" s="18"/>
      <c r="P451" s="18"/>
      <c r="Q451" s="18"/>
      <c r="R451" s="18"/>
    </row>
    <row r="452" spans="2:18">
      <c r="B452" s="18"/>
      <c r="C452" s="18"/>
      <c r="D452" s="18"/>
      <c r="E452" s="18"/>
      <c r="F452" s="18"/>
      <c r="G452" s="18"/>
      <c r="H452" s="18"/>
      <c r="I452" s="18"/>
      <c r="J452" s="18"/>
      <c r="K452" s="18"/>
      <c r="L452" s="18"/>
      <c r="M452" s="18"/>
      <c r="N452" s="18"/>
      <c r="O452" s="18"/>
      <c r="P452" s="18"/>
      <c r="Q452" s="18"/>
      <c r="R452" s="18"/>
    </row>
    <row r="453" spans="2:18">
      <c r="B453" s="18"/>
      <c r="C453" s="18"/>
      <c r="D453" s="18"/>
      <c r="E453" s="18"/>
      <c r="F453" s="18"/>
      <c r="G453" s="18"/>
      <c r="H453" s="18"/>
      <c r="I453" s="18"/>
      <c r="J453" s="18"/>
      <c r="K453" s="18"/>
      <c r="L453" s="18"/>
      <c r="M453" s="18"/>
      <c r="N453" s="18"/>
      <c r="O453" s="18"/>
      <c r="P453" s="18"/>
      <c r="Q453" s="18"/>
      <c r="R453" s="18"/>
    </row>
    <row r="454" spans="2:18">
      <c r="B454" s="18"/>
      <c r="C454" s="18"/>
      <c r="D454" s="18"/>
      <c r="E454" s="18"/>
      <c r="F454" s="18"/>
      <c r="G454" s="18"/>
      <c r="H454" s="18"/>
      <c r="I454" s="18"/>
      <c r="J454" s="18"/>
      <c r="K454" s="18"/>
      <c r="L454" s="18"/>
      <c r="M454" s="18"/>
      <c r="N454" s="18"/>
      <c r="O454" s="18"/>
      <c r="P454" s="18"/>
      <c r="Q454" s="18"/>
      <c r="R454" s="18"/>
    </row>
    <row r="455" spans="2:18">
      <c r="B455" s="18"/>
      <c r="C455" s="18"/>
      <c r="D455" s="18"/>
      <c r="E455" s="18"/>
      <c r="F455" s="18"/>
      <c r="G455" s="18"/>
      <c r="H455" s="18"/>
      <c r="I455" s="18"/>
      <c r="J455" s="18"/>
      <c r="K455" s="18"/>
      <c r="L455" s="18"/>
      <c r="M455" s="18"/>
      <c r="N455" s="18"/>
      <c r="O455" s="18"/>
      <c r="P455" s="18"/>
      <c r="Q455" s="18"/>
      <c r="R455" s="18"/>
    </row>
    <row r="456" spans="2:18">
      <c r="B456" s="18"/>
      <c r="C456" s="18"/>
      <c r="D456" s="18"/>
      <c r="E456" s="18"/>
      <c r="F456" s="18"/>
      <c r="G456" s="18"/>
      <c r="H456" s="18"/>
      <c r="I456" s="18"/>
      <c r="J456" s="18"/>
      <c r="K456" s="18"/>
      <c r="L456" s="18"/>
      <c r="M456" s="18"/>
      <c r="N456" s="18"/>
      <c r="O456" s="18"/>
      <c r="P456" s="18"/>
      <c r="Q456" s="18"/>
      <c r="R456" s="18"/>
    </row>
    <row r="457" spans="2:18">
      <c r="B457" s="18"/>
      <c r="C457" s="18"/>
      <c r="D457" s="18"/>
      <c r="E457" s="18"/>
      <c r="F457" s="18"/>
      <c r="G457" s="18"/>
      <c r="H457" s="18"/>
      <c r="I457" s="18"/>
      <c r="J457" s="18"/>
      <c r="K457" s="18"/>
      <c r="L457" s="18"/>
      <c r="M457" s="18"/>
      <c r="N457" s="18"/>
      <c r="O457" s="18"/>
      <c r="P457" s="18"/>
      <c r="Q457" s="18"/>
      <c r="R457" s="18"/>
    </row>
    <row r="458" spans="2:18">
      <c r="B458" s="18"/>
      <c r="C458" s="18"/>
      <c r="D458" s="18"/>
      <c r="E458" s="18"/>
      <c r="F458" s="18"/>
      <c r="G458" s="18"/>
      <c r="H458" s="18"/>
      <c r="I458" s="18"/>
      <c r="J458" s="18"/>
      <c r="K458" s="18"/>
      <c r="L458" s="18"/>
      <c r="M458" s="18"/>
      <c r="N458" s="18"/>
      <c r="O458" s="18"/>
      <c r="P458" s="18"/>
      <c r="Q458" s="18"/>
      <c r="R458" s="18"/>
    </row>
    <row r="459" spans="2:18">
      <c r="B459" s="18"/>
      <c r="C459" s="18"/>
      <c r="D459" s="18"/>
      <c r="E459" s="18"/>
      <c r="F459" s="18"/>
      <c r="G459" s="18"/>
      <c r="H459" s="18"/>
      <c r="I459" s="18"/>
      <c r="J459" s="18"/>
      <c r="K459" s="18"/>
      <c r="L459" s="18"/>
      <c r="M459" s="18"/>
      <c r="N459" s="18"/>
      <c r="O459" s="18"/>
      <c r="P459" s="18"/>
      <c r="Q459" s="18"/>
      <c r="R459" s="18"/>
    </row>
    <row r="460" spans="2:18">
      <c r="B460" s="18"/>
      <c r="C460" s="18"/>
      <c r="D460" s="18"/>
      <c r="E460" s="18"/>
      <c r="F460" s="18"/>
      <c r="G460" s="18"/>
      <c r="H460" s="18"/>
      <c r="I460" s="18"/>
      <c r="J460" s="18"/>
      <c r="K460" s="18"/>
      <c r="L460" s="18"/>
      <c r="M460" s="18"/>
      <c r="N460" s="18"/>
      <c r="O460" s="18"/>
      <c r="P460" s="18"/>
      <c r="Q460" s="18"/>
      <c r="R460" s="18"/>
    </row>
    <row r="461" spans="2:18">
      <c r="B461" s="18"/>
      <c r="C461" s="18"/>
      <c r="D461" s="18"/>
      <c r="E461" s="18"/>
      <c r="F461" s="18"/>
      <c r="G461" s="18"/>
      <c r="H461" s="18"/>
      <c r="I461" s="18"/>
      <c r="J461" s="18"/>
      <c r="K461" s="18"/>
      <c r="L461" s="18"/>
      <c r="M461" s="18"/>
      <c r="N461" s="18"/>
      <c r="O461" s="18"/>
      <c r="P461" s="18"/>
      <c r="Q461" s="18"/>
      <c r="R461" s="18"/>
    </row>
    <row r="462" spans="2:18">
      <c r="B462" s="18"/>
      <c r="C462" s="18"/>
      <c r="D462" s="18"/>
      <c r="E462" s="18"/>
      <c r="F462" s="18"/>
      <c r="G462" s="18"/>
      <c r="H462" s="18"/>
      <c r="I462" s="18"/>
      <c r="J462" s="18"/>
      <c r="K462" s="18"/>
      <c r="L462" s="18"/>
      <c r="M462" s="18"/>
      <c r="N462" s="18"/>
      <c r="O462" s="18"/>
      <c r="P462" s="18"/>
      <c r="Q462" s="18"/>
      <c r="R462" s="18"/>
    </row>
    <row r="463" spans="2:18">
      <c r="B463" s="18"/>
      <c r="C463" s="18"/>
      <c r="D463" s="18"/>
      <c r="E463" s="18"/>
      <c r="F463" s="18"/>
      <c r="G463" s="18"/>
      <c r="H463" s="18"/>
      <c r="I463" s="18"/>
      <c r="J463" s="18"/>
      <c r="K463" s="18"/>
      <c r="L463" s="18"/>
      <c r="M463" s="18"/>
      <c r="N463" s="18"/>
      <c r="O463" s="18"/>
      <c r="P463" s="18"/>
      <c r="Q463" s="18"/>
      <c r="R463" s="18"/>
    </row>
    <row r="464" spans="2:18">
      <c r="B464" s="18"/>
      <c r="C464" s="18"/>
      <c r="D464" s="18"/>
      <c r="E464" s="18"/>
      <c r="F464" s="18"/>
      <c r="G464" s="18"/>
      <c r="H464" s="18"/>
      <c r="I464" s="18"/>
      <c r="J464" s="18"/>
      <c r="K464" s="18"/>
      <c r="L464" s="18"/>
      <c r="M464" s="18"/>
      <c r="N464" s="18"/>
      <c r="O464" s="18"/>
      <c r="P464" s="18"/>
      <c r="Q464" s="18"/>
      <c r="R464" s="18"/>
    </row>
    <row r="465" spans="2:18">
      <c r="B465" s="18"/>
      <c r="C465" s="18"/>
      <c r="D465" s="18"/>
      <c r="E465" s="18"/>
      <c r="F465" s="18"/>
      <c r="G465" s="18"/>
      <c r="H465" s="18"/>
      <c r="I465" s="18"/>
      <c r="J465" s="18"/>
      <c r="K465" s="18"/>
      <c r="L465" s="18"/>
      <c r="M465" s="18"/>
      <c r="N465" s="18"/>
      <c r="O465" s="18"/>
      <c r="P465" s="18"/>
      <c r="Q465" s="18"/>
      <c r="R465" s="18"/>
    </row>
    <row r="466" spans="2:18">
      <c r="B466" s="18"/>
      <c r="C466" s="18"/>
      <c r="D466" s="18"/>
      <c r="E466" s="18"/>
      <c r="F466" s="18"/>
      <c r="G466" s="18"/>
      <c r="H466" s="18"/>
      <c r="I466" s="18"/>
      <c r="J466" s="18"/>
      <c r="K466" s="18"/>
      <c r="L466" s="18"/>
      <c r="M466" s="18"/>
      <c r="N466" s="18"/>
      <c r="O466" s="18"/>
      <c r="P466" s="18"/>
      <c r="Q466" s="18"/>
      <c r="R466" s="18"/>
    </row>
    <row r="467" spans="2:18">
      <c r="B467" s="18"/>
      <c r="C467" s="18"/>
      <c r="D467" s="18"/>
      <c r="E467" s="18"/>
      <c r="F467" s="18"/>
      <c r="G467" s="18"/>
      <c r="H467" s="18"/>
      <c r="I467" s="18"/>
      <c r="J467" s="18"/>
      <c r="K467" s="18"/>
      <c r="L467" s="18"/>
      <c r="M467" s="18"/>
      <c r="N467" s="18"/>
      <c r="O467" s="18"/>
      <c r="P467" s="18"/>
      <c r="Q467" s="18"/>
      <c r="R467" s="18"/>
    </row>
    <row r="468" spans="2:18">
      <c r="B468" s="18"/>
      <c r="C468" s="18"/>
      <c r="D468" s="18"/>
      <c r="E468" s="18"/>
      <c r="F468" s="18"/>
      <c r="G468" s="18"/>
      <c r="H468" s="18"/>
      <c r="I468" s="18"/>
      <c r="J468" s="18"/>
      <c r="K468" s="18"/>
      <c r="L468" s="18"/>
      <c r="M468" s="18"/>
      <c r="N468" s="18"/>
      <c r="O468" s="18"/>
      <c r="P468" s="18"/>
      <c r="Q468" s="18"/>
      <c r="R468" s="18"/>
    </row>
    <row r="469" spans="2:18">
      <c r="B469" s="18"/>
      <c r="C469" s="18"/>
      <c r="D469" s="18"/>
      <c r="E469" s="18"/>
      <c r="F469" s="18"/>
      <c r="G469" s="18"/>
      <c r="H469" s="18"/>
      <c r="I469" s="18"/>
      <c r="J469" s="18"/>
      <c r="K469" s="18"/>
      <c r="L469" s="18"/>
      <c r="M469" s="18"/>
      <c r="N469" s="18"/>
      <c r="O469" s="18"/>
      <c r="P469" s="18"/>
      <c r="Q469" s="18"/>
      <c r="R469" s="18"/>
    </row>
    <row r="470" spans="2:18">
      <c r="B470" s="18"/>
      <c r="C470" s="18"/>
      <c r="D470" s="18"/>
      <c r="E470" s="18"/>
      <c r="F470" s="18"/>
      <c r="G470" s="18"/>
      <c r="H470" s="18"/>
      <c r="I470" s="18"/>
      <c r="J470" s="18"/>
      <c r="K470" s="18"/>
      <c r="L470" s="18"/>
      <c r="M470" s="18"/>
      <c r="N470" s="18"/>
      <c r="O470" s="18"/>
      <c r="P470" s="18"/>
      <c r="Q470" s="18"/>
      <c r="R470" s="18"/>
    </row>
    <row r="471" spans="2:18">
      <c r="B471" s="18"/>
      <c r="C471" s="18"/>
      <c r="D471" s="18"/>
      <c r="E471" s="18"/>
      <c r="F471" s="18"/>
      <c r="G471" s="18"/>
      <c r="H471" s="18"/>
      <c r="I471" s="18"/>
      <c r="J471" s="18"/>
      <c r="K471" s="18"/>
      <c r="L471" s="18"/>
      <c r="M471" s="18"/>
      <c r="N471" s="18"/>
      <c r="O471" s="18"/>
      <c r="P471" s="18"/>
      <c r="Q471" s="18"/>
      <c r="R471" s="18"/>
    </row>
    <row r="472" spans="2:18">
      <c r="B472" s="18"/>
      <c r="C472" s="18"/>
      <c r="D472" s="18"/>
      <c r="E472" s="18"/>
      <c r="F472" s="18"/>
      <c r="G472" s="18"/>
      <c r="H472" s="18"/>
      <c r="I472" s="18"/>
      <c r="J472" s="18"/>
      <c r="K472" s="18"/>
      <c r="L472" s="18"/>
      <c r="M472" s="18"/>
      <c r="N472" s="18"/>
      <c r="O472" s="18"/>
      <c r="P472" s="18"/>
      <c r="Q472" s="18"/>
      <c r="R472" s="18"/>
    </row>
    <row r="473" spans="2:18">
      <c r="B473" s="18"/>
      <c r="C473" s="18"/>
      <c r="D473" s="18"/>
      <c r="E473" s="18"/>
      <c r="F473" s="18"/>
      <c r="G473" s="18"/>
      <c r="H473" s="18"/>
      <c r="I473" s="18"/>
      <c r="J473" s="18"/>
      <c r="K473" s="18"/>
      <c r="L473" s="18"/>
      <c r="M473" s="18"/>
      <c r="N473" s="18"/>
      <c r="O473" s="18"/>
      <c r="P473" s="18"/>
      <c r="Q473" s="18"/>
      <c r="R473" s="18"/>
    </row>
    <row r="474" spans="2:18">
      <c r="B474" s="18"/>
      <c r="C474" s="18"/>
      <c r="D474" s="18"/>
      <c r="E474" s="18"/>
      <c r="F474" s="18"/>
      <c r="G474" s="18"/>
      <c r="H474" s="18"/>
      <c r="I474" s="18"/>
      <c r="J474" s="18"/>
      <c r="K474" s="18"/>
      <c r="L474" s="18"/>
      <c r="M474" s="18"/>
      <c r="N474" s="18"/>
      <c r="O474" s="18"/>
      <c r="P474" s="18"/>
      <c r="Q474" s="18"/>
      <c r="R474" s="18"/>
    </row>
    <row r="475" spans="2:18">
      <c r="B475" s="18"/>
      <c r="C475" s="18"/>
      <c r="D475" s="18"/>
      <c r="E475" s="18"/>
      <c r="F475" s="18"/>
      <c r="G475" s="18"/>
      <c r="H475" s="18"/>
      <c r="I475" s="18"/>
      <c r="J475" s="18"/>
      <c r="K475" s="18"/>
      <c r="L475" s="18"/>
      <c r="M475" s="18"/>
      <c r="N475" s="18"/>
      <c r="O475" s="18"/>
      <c r="P475" s="18"/>
      <c r="Q475" s="18"/>
      <c r="R475" s="18"/>
    </row>
    <row r="476" spans="2:18">
      <c r="B476" s="18"/>
      <c r="C476" s="18"/>
      <c r="D476" s="18"/>
      <c r="E476" s="18"/>
      <c r="F476" s="18"/>
      <c r="G476" s="18"/>
      <c r="H476" s="18"/>
      <c r="I476" s="18"/>
      <c r="J476" s="18"/>
      <c r="K476" s="18"/>
      <c r="L476" s="18"/>
      <c r="M476" s="18"/>
      <c r="N476" s="18"/>
      <c r="O476" s="18"/>
      <c r="P476" s="18"/>
      <c r="Q476" s="18"/>
      <c r="R476" s="18"/>
    </row>
    <row r="477" spans="2:18">
      <c r="B477" s="18"/>
      <c r="C477" s="18"/>
      <c r="D477" s="18"/>
      <c r="E477" s="18"/>
      <c r="F477" s="18"/>
      <c r="G477" s="18"/>
      <c r="H477" s="18"/>
      <c r="I477" s="18"/>
      <c r="J477" s="18"/>
      <c r="K477" s="18"/>
      <c r="L477" s="18"/>
      <c r="M477" s="18"/>
      <c r="N477" s="18"/>
      <c r="O477" s="18"/>
      <c r="P477" s="18"/>
      <c r="Q477" s="18"/>
      <c r="R477" s="18"/>
    </row>
    <row r="478" spans="2:18">
      <c r="B478" s="18"/>
      <c r="C478" s="18"/>
      <c r="D478" s="18"/>
      <c r="E478" s="18"/>
      <c r="F478" s="18"/>
      <c r="G478" s="18"/>
      <c r="H478" s="18"/>
      <c r="I478" s="18"/>
      <c r="J478" s="18"/>
      <c r="K478" s="18"/>
      <c r="L478" s="18"/>
      <c r="M478" s="18"/>
      <c r="N478" s="18"/>
      <c r="O478" s="18"/>
      <c r="P478" s="18"/>
      <c r="Q478" s="18"/>
      <c r="R478" s="18"/>
    </row>
    <row r="479" spans="2:18">
      <c r="B479" s="18"/>
      <c r="C479" s="18"/>
      <c r="D479" s="18"/>
      <c r="E479" s="18"/>
      <c r="F479" s="18"/>
      <c r="G479" s="18"/>
      <c r="H479" s="18"/>
      <c r="I479" s="18"/>
      <c r="J479" s="18"/>
      <c r="K479" s="18"/>
      <c r="L479" s="18"/>
      <c r="M479" s="18"/>
      <c r="N479" s="18"/>
      <c r="O479" s="18"/>
      <c r="P479" s="18"/>
      <c r="Q479" s="18"/>
      <c r="R479" s="18"/>
    </row>
    <row r="480" spans="2:18">
      <c r="B480" s="18"/>
      <c r="C480" s="18"/>
      <c r="D480" s="18"/>
      <c r="E480" s="18"/>
      <c r="F480" s="18"/>
      <c r="G480" s="18"/>
      <c r="H480" s="18"/>
      <c r="I480" s="18"/>
      <c r="J480" s="18"/>
      <c r="K480" s="18"/>
      <c r="L480" s="18"/>
      <c r="M480" s="18"/>
      <c r="N480" s="18"/>
      <c r="O480" s="18"/>
      <c r="P480" s="18"/>
      <c r="Q480" s="18"/>
      <c r="R480" s="18"/>
    </row>
    <row r="481" spans="2:18">
      <c r="B481" s="18"/>
      <c r="C481" s="18"/>
      <c r="D481" s="18"/>
      <c r="E481" s="18"/>
      <c r="F481" s="18"/>
      <c r="G481" s="18"/>
      <c r="H481" s="18"/>
      <c r="I481" s="18"/>
      <c r="J481" s="18"/>
      <c r="K481" s="18"/>
      <c r="L481" s="18"/>
      <c r="M481" s="18"/>
      <c r="N481" s="18"/>
      <c r="O481" s="18"/>
      <c r="P481" s="18"/>
      <c r="Q481" s="18"/>
      <c r="R481" s="18"/>
    </row>
    <row r="482" spans="2:18">
      <c r="B482" s="18"/>
      <c r="C482" s="18"/>
      <c r="D482" s="18"/>
      <c r="E482" s="18"/>
      <c r="F482" s="18"/>
      <c r="G482" s="18"/>
      <c r="H482" s="18"/>
      <c r="I482" s="18"/>
      <c r="J482" s="18"/>
      <c r="K482" s="18"/>
      <c r="L482" s="18"/>
      <c r="M482" s="18"/>
      <c r="N482" s="18"/>
      <c r="O482" s="18"/>
      <c r="P482" s="18"/>
      <c r="Q482" s="18"/>
      <c r="R482" s="18"/>
    </row>
    <row r="483" spans="2:18">
      <c r="B483" s="18"/>
      <c r="C483" s="18"/>
      <c r="D483" s="18"/>
      <c r="E483" s="18"/>
      <c r="F483" s="18"/>
      <c r="G483" s="18"/>
      <c r="H483" s="18"/>
      <c r="I483" s="18"/>
      <c r="J483" s="18"/>
      <c r="K483" s="18"/>
      <c r="L483" s="18"/>
      <c r="M483" s="18"/>
      <c r="N483" s="18"/>
      <c r="O483" s="18"/>
      <c r="P483" s="18"/>
      <c r="Q483" s="18"/>
      <c r="R483" s="18"/>
    </row>
    <row r="484" spans="2:18">
      <c r="B484" s="18"/>
      <c r="C484" s="18"/>
      <c r="D484" s="18"/>
      <c r="E484" s="18"/>
      <c r="F484" s="18"/>
      <c r="G484" s="18"/>
      <c r="H484" s="18"/>
      <c r="I484" s="18"/>
      <c r="J484" s="18"/>
      <c r="K484" s="18"/>
      <c r="L484" s="18"/>
      <c r="M484" s="18"/>
      <c r="N484" s="18"/>
      <c r="O484" s="18"/>
      <c r="P484" s="18"/>
      <c r="Q484" s="18"/>
      <c r="R484" s="18"/>
    </row>
    <row r="485" spans="2:18">
      <c r="B485" s="18"/>
      <c r="C485" s="18"/>
      <c r="D485" s="18"/>
      <c r="E485" s="18"/>
      <c r="F485" s="18"/>
      <c r="G485" s="18"/>
      <c r="H485" s="18"/>
      <c r="I485" s="18"/>
      <c r="J485" s="18"/>
      <c r="K485" s="18"/>
      <c r="L485" s="18"/>
      <c r="M485" s="18"/>
      <c r="N485" s="18"/>
      <c r="O485" s="18"/>
      <c r="P485" s="18"/>
      <c r="Q485" s="18"/>
      <c r="R485" s="18"/>
    </row>
    <row r="486" spans="2:18">
      <c r="B486" s="18"/>
      <c r="C486" s="18"/>
      <c r="D486" s="18"/>
      <c r="E486" s="18"/>
      <c r="F486" s="18"/>
      <c r="G486" s="18"/>
      <c r="H486" s="18"/>
      <c r="I486" s="18"/>
      <c r="J486" s="18"/>
      <c r="K486" s="18"/>
      <c r="L486" s="18"/>
      <c r="M486" s="18"/>
      <c r="N486" s="18"/>
      <c r="O486" s="18"/>
      <c r="P486" s="18"/>
      <c r="Q486" s="18"/>
      <c r="R486" s="18"/>
    </row>
    <row r="487" spans="2:18">
      <c r="B487" s="18"/>
      <c r="C487" s="18"/>
      <c r="D487" s="18"/>
      <c r="E487" s="18"/>
      <c r="F487" s="18"/>
      <c r="G487" s="18"/>
      <c r="H487" s="18"/>
      <c r="I487" s="18"/>
      <c r="J487" s="18"/>
      <c r="K487" s="18"/>
      <c r="L487" s="18"/>
      <c r="M487" s="18"/>
      <c r="N487" s="18"/>
      <c r="O487" s="18"/>
      <c r="P487" s="18"/>
      <c r="Q487" s="18"/>
      <c r="R487" s="18"/>
    </row>
    <row r="488" spans="2:18">
      <c r="B488" s="18"/>
      <c r="C488" s="18"/>
      <c r="D488" s="18"/>
      <c r="E488" s="18"/>
      <c r="F488" s="18"/>
      <c r="G488" s="18"/>
      <c r="H488" s="18"/>
      <c r="I488" s="18"/>
      <c r="J488" s="18"/>
      <c r="K488" s="18"/>
      <c r="L488" s="18"/>
      <c r="M488" s="18"/>
      <c r="N488" s="18"/>
      <c r="O488" s="18"/>
      <c r="P488" s="18"/>
      <c r="Q488" s="18"/>
      <c r="R488" s="18"/>
    </row>
    <row r="489" spans="2:18">
      <c r="B489" s="18"/>
      <c r="C489" s="18"/>
      <c r="D489" s="18"/>
      <c r="E489" s="18"/>
      <c r="F489" s="18"/>
      <c r="G489" s="18"/>
      <c r="H489" s="18"/>
      <c r="I489" s="18"/>
      <c r="J489" s="18"/>
      <c r="K489" s="18"/>
      <c r="L489" s="18"/>
      <c r="M489" s="18"/>
      <c r="N489" s="18"/>
      <c r="O489" s="18"/>
      <c r="P489" s="18"/>
      <c r="Q489" s="18"/>
      <c r="R489" s="18"/>
    </row>
    <row r="490" spans="2:18">
      <c r="B490" s="18"/>
      <c r="C490" s="18"/>
      <c r="D490" s="18"/>
      <c r="E490" s="18"/>
      <c r="F490" s="18"/>
      <c r="G490" s="18"/>
      <c r="H490" s="18"/>
      <c r="I490" s="18"/>
      <c r="J490" s="18"/>
      <c r="K490" s="18"/>
      <c r="L490" s="18"/>
      <c r="M490" s="18"/>
      <c r="N490" s="18"/>
      <c r="O490" s="18"/>
      <c r="P490" s="18"/>
      <c r="Q490" s="18"/>
      <c r="R490" s="18"/>
    </row>
    <row r="491" spans="2:18">
      <c r="B491" s="18"/>
      <c r="C491" s="18"/>
      <c r="D491" s="18"/>
      <c r="E491" s="18"/>
      <c r="F491" s="18"/>
      <c r="G491" s="18"/>
      <c r="H491" s="18"/>
      <c r="I491" s="18"/>
      <c r="J491" s="18"/>
      <c r="K491" s="18"/>
      <c r="L491" s="18"/>
      <c r="M491" s="18"/>
      <c r="N491" s="18"/>
      <c r="O491" s="18"/>
      <c r="P491" s="18"/>
      <c r="Q491" s="18"/>
      <c r="R491" s="18"/>
    </row>
    <row r="492" spans="2:18">
      <c r="B492" s="18"/>
      <c r="C492" s="18"/>
      <c r="D492" s="18"/>
      <c r="E492" s="18"/>
      <c r="F492" s="18"/>
      <c r="G492" s="18"/>
      <c r="H492" s="18"/>
      <c r="I492" s="18"/>
      <c r="J492" s="18"/>
      <c r="K492" s="18"/>
      <c r="L492" s="18"/>
      <c r="M492" s="18"/>
      <c r="N492" s="18"/>
      <c r="O492" s="18"/>
      <c r="P492" s="18"/>
      <c r="Q492" s="18"/>
      <c r="R492" s="18"/>
    </row>
    <row r="493" spans="2:18">
      <c r="B493" s="18"/>
      <c r="C493" s="18"/>
      <c r="D493" s="18"/>
      <c r="E493" s="18"/>
      <c r="F493" s="18"/>
      <c r="G493" s="18"/>
      <c r="H493" s="18"/>
      <c r="I493" s="18"/>
      <c r="J493" s="18"/>
      <c r="K493" s="18"/>
      <c r="L493" s="18"/>
      <c r="M493" s="18"/>
      <c r="N493" s="18"/>
      <c r="O493" s="18"/>
      <c r="P493" s="18"/>
      <c r="Q493" s="18"/>
      <c r="R493" s="18"/>
    </row>
    <row r="494" spans="2:18">
      <c r="B494" s="18"/>
      <c r="C494" s="18"/>
      <c r="D494" s="18"/>
      <c r="E494" s="18"/>
      <c r="F494" s="18"/>
      <c r="G494" s="18"/>
      <c r="H494" s="18"/>
      <c r="I494" s="18"/>
      <c r="J494" s="18"/>
      <c r="K494" s="18"/>
      <c r="L494" s="18"/>
      <c r="M494" s="18"/>
      <c r="N494" s="18"/>
      <c r="O494" s="18"/>
      <c r="P494" s="18"/>
      <c r="Q494" s="18"/>
      <c r="R494" s="18"/>
    </row>
    <row r="495" spans="2:18">
      <c r="B495" s="18"/>
      <c r="C495" s="18"/>
      <c r="D495" s="18"/>
      <c r="E495" s="18"/>
      <c r="F495" s="18"/>
      <c r="G495" s="18"/>
      <c r="H495" s="18"/>
      <c r="I495" s="18"/>
      <c r="J495" s="18"/>
      <c r="K495" s="18"/>
      <c r="L495" s="18"/>
      <c r="M495" s="18"/>
      <c r="N495" s="18"/>
      <c r="O495" s="18"/>
      <c r="P495" s="18"/>
      <c r="Q495" s="18"/>
      <c r="R495" s="18"/>
    </row>
    <row r="496" spans="2:18">
      <c r="B496" s="18"/>
      <c r="C496" s="18"/>
      <c r="D496" s="18"/>
      <c r="E496" s="18"/>
      <c r="F496" s="18"/>
      <c r="G496" s="18"/>
      <c r="H496" s="18"/>
      <c r="I496" s="18"/>
      <c r="J496" s="18"/>
      <c r="K496" s="18"/>
      <c r="L496" s="18"/>
      <c r="M496" s="18"/>
      <c r="N496" s="18"/>
      <c r="O496" s="18"/>
      <c r="P496" s="18"/>
      <c r="Q496" s="18"/>
      <c r="R496" s="18"/>
    </row>
    <row r="497" spans="2:18">
      <c r="B497" s="18"/>
      <c r="C497" s="18"/>
      <c r="D497" s="18"/>
      <c r="E497" s="18"/>
      <c r="F497" s="18"/>
      <c r="G497" s="18"/>
      <c r="H497" s="18"/>
      <c r="I497" s="18"/>
      <c r="J497" s="18"/>
      <c r="K497" s="18"/>
      <c r="L497" s="18"/>
      <c r="M497" s="18"/>
      <c r="N497" s="18"/>
      <c r="O497" s="18"/>
      <c r="P497" s="18"/>
      <c r="Q497" s="18"/>
      <c r="R497" s="18"/>
    </row>
    <row r="498" spans="2:18">
      <c r="B498" s="18"/>
      <c r="C498" s="18"/>
      <c r="D498" s="18"/>
      <c r="E498" s="18"/>
      <c r="F498" s="18"/>
      <c r="G498" s="18"/>
      <c r="H498" s="18"/>
      <c r="I498" s="18"/>
      <c r="J498" s="18"/>
      <c r="K498" s="18"/>
      <c r="L498" s="18"/>
      <c r="M498" s="18"/>
      <c r="N498" s="18"/>
      <c r="O498" s="18"/>
      <c r="P498" s="18"/>
      <c r="Q498" s="18"/>
      <c r="R498" s="18"/>
    </row>
    <row r="499" spans="2:18">
      <c r="B499" s="18"/>
      <c r="C499" s="18"/>
      <c r="D499" s="18"/>
      <c r="E499" s="18"/>
      <c r="F499" s="18"/>
      <c r="G499" s="18"/>
      <c r="H499" s="18"/>
      <c r="I499" s="18"/>
      <c r="J499" s="18"/>
      <c r="K499" s="18"/>
      <c r="L499" s="18"/>
      <c r="M499" s="18"/>
      <c r="N499" s="18"/>
      <c r="O499" s="18"/>
      <c r="P499" s="18"/>
      <c r="Q499" s="18"/>
      <c r="R499" s="18"/>
    </row>
    <row r="500" spans="2:18">
      <c r="B500" s="18"/>
      <c r="C500" s="18"/>
      <c r="D500" s="18"/>
      <c r="E500" s="18"/>
      <c r="F500" s="18"/>
      <c r="G500" s="18"/>
      <c r="H500" s="18"/>
      <c r="I500" s="18"/>
      <c r="J500" s="18"/>
      <c r="K500" s="18"/>
      <c r="L500" s="18"/>
      <c r="M500" s="18"/>
      <c r="N500" s="18"/>
      <c r="O500" s="18"/>
      <c r="P500" s="18"/>
      <c r="Q500" s="18"/>
      <c r="R500" s="18"/>
    </row>
    <row r="501" spans="2:18">
      <c r="B501" s="18"/>
      <c r="C501" s="18"/>
      <c r="D501" s="18"/>
      <c r="E501" s="18"/>
      <c r="F501" s="18"/>
      <c r="G501" s="18"/>
      <c r="H501" s="18"/>
      <c r="I501" s="18"/>
      <c r="J501" s="18"/>
      <c r="K501" s="18"/>
      <c r="L501" s="18"/>
      <c r="M501" s="18"/>
      <c r="N501" s="18"/>
      <c r="O501" s="18"/>
      <c r="P501" s="18"/>
      <c r="Q501" s="18"/>
      <c r="R501" s="18"/>
    </row>
    <row r="502" spans="2:18">
      <c r="B502" s="18"/>
      <c r="C502" s="18"/>
      <c r="D502" s="18"/>
      <c r="E502" s="18"/>
      <c r="F502" s="18"/>
      <c r="G502" s="18"/>
      <c r="H502" s="18"/>
      <c r="I502" s="18"/>
      <c r="J502" s="18"/>
      <c r="K502" s="18"/>
      <c r="L502" s="18"/>
      <c r="M502" s="18"/>
      <c r="N502" s="18"/>
      <c r="O502" s="18"/>
      <c r="P502" s="18"/>
      <c r="Q502" s="18"/>
      <c r="R502" s="18"/>
    </row>
    <row r="503" spans="2:18">
      <c r="B503" s="18"/>
      <c r="C503" s="18"/>
      <c r="D503" s="18"/>
      <c r="E503" s="18"/>
      <c r="F503" s="18"/>
      <c r="G503" s="18"/>
      <c r="H503" s="18"/>
      <c r="I503" s="18"/>
      <c r="J503" s="18"/>
      <c r="K503" s="18"/>
      <c r="L503" s="18"/>
      <c r="M503" s="18"/>
      <c r="N503" s="18"/>
      <c r="O503" s="18"/>
      <c r="P503" s="18"/>
      <c r="Q503" s="18"/>
      <c r="R503" s="18"/>
    </row>
    <row r="504" spans="2:18">
      <c r="B504" s="18"/>
      <c r="C504" s="18"/>
      <c r="D504" s="18"/>
      <c r="E504" s="18"/>
      <c r="F504" s="18"/>
      <c r="G504" s="18"/>
      <c r="H504" s="18"/>
      <c r="I504" s="18"/>
      <c r="J504" s="18"/>
      <c r="K504" s="18"/>
      <c r="L504" s="18"/>
      <c r="M504" s="18"/>
      <c r="N504" s="18"/>
      <c r="O504" s="18"/>
      <c r="P504" s="18"/>
      <c r="Q504" s="18"/>
      <c r="R504" s="18"/>
    </row>
    <row r="505" spans="2:18">
      <c r="B505" s="18"/>
      <c r="C505" s="18"/>
      <c r="D505" s="18"/>
      <c r="E505" s="18"/>
      <c r="F505" s="18"/>
      <c r="G505" s="18"/>
      <c r="H505" s="18"/>
      <c r="I505" s="18"/>
      <c r="J505" s="18"/>
      <c r="K505" s="18"/>
      <c r="L505" s="18"/>
      <c r="M505" s="18"/>
      <c r="N505" s="18"/>
      <c r="O505" s="18"/>
      <c r="P505" s="18"/>
      <c r="Q505" s="18"/>
      <c r="R505" s="18"/>
    </row>
    <row r="506" spans="2:18">
      <c r="B506" s="18"/>
      <c r="C506" s="18"/>
      <c r="D506" s="18"/>
      <c r="E506" s="18"/>
      <c r="F506" s="18"/>
      <c r="G506" s="18"/>
      <c r="H506" s="18"/>
      <c r="I506" s="18"/>
      <c r="J506" s="18"/>
      <c r="K506" s="18"/>
      <c r="L506" s="18"/>
      <c r="M506" s="18"/>
      <c r="N506" s="18"/>
      <c r="O506" s="18"/>
      <c r="P506" s="18"/>
      <c r="Q506" s="18"/>
      <c r="R506" s="18"/>
    </row>
    <row r="507" spans="2:18">
      <c r="B507" s="18"/>
      <c r="C507" s="18"/>
      <c r="D507" s="18"/>
      <c r="E507" s="18"/>
      <c r="F507" s="18"/>
      <c r="G507" s="18"/>
      <c r="H507" s="18"/>
      <c r="I507" s="18"/>
      <c r="J507" s="18"/>
      <c r="K507" s="18"/>
      <c r="L507" s="18"/>
      <c r="M507" s="18"/>
      <c r="N507" s="18"/>
      <c r="O507" s="18"/>
      <c r="P507" s="18"/>
      <c r="Q507" s="18"/>
      <c r="R507" s="18"/>
    </row>
    <row r="508" spans="2:18">
      <c r="B508" s="18"/>
      <c r="C508" s="18"/>
      <c r="D508" s="18"/>
      <c r="E508" s="18"/>
      <c r="F508" s="18"/>
      <c r="G508" s="18"/>
      <c r="H508" s="18"/>
      <c r="I508" s="18"/>
      <c r="J508" s="18"/>
      <c r="K508" s="18"/>
      <c r="L508" s="18"/>
      <c r="M508" s="18"/>
      <c r="N508" s="18"/>
      <c r="O508" s="18"/>
      <c r="P508" s="18"/>
      <c r="Q508" s="18"/>
      <c r="R508" s="18"/>
    </row>
    <row r="509" spans="2:18">
      <c r="B509" s="18"/>
      <c r="C509" s="18"/>
      <c r="D509" s="18"/>
      <c r="E509" s="18"/>
      <c r="F509" s="18"/>
      <c r="G509" s="18"/>
      <c r="H509" s="18"/>
      <c r="I509" s="18"/>
      <c r="J509" s="18"/>
      <c r="K509" s="18"/>
      <c r="L509" s="18"/>
      <c r="M509" s="18"/>
      <c r="N509" s="18"/>
      <c r="O509" s="18"/>
      <c r="P509" s="18"/>
      <c r="Q509" s="18"/>
      <c r="R509" s="18"/>
    </row>
    <row r="510" spans="2:18">
      <c r="B510" s="18"/>
      <c r="C510" s="18"/>
      <c r="D510" s="18"/>
      <c r="E510" s="18"/>
      <c r="F510" s="18"/>
      <c r="G510" s="18"/>
      <c r="H510" s="18"/>
      <c r="I510" s="18"/>
      <c r="J510" s="18"/>
      <c r="K510" s="18"/>
      <c r="L510" s="18"/>
      <c r="M510" s="18"/>
      <c r="N510" s="18"/>
      <c r="O510" s="18"/>
      <c r="P510" s="18"/>
      <c r="Q510" s="18"/>
      <c r="R510" s="18"/>
    </row>
    <row r="511" spans="2:18">
      <c r="B511" s="18"/>
      <c r="C511" s="18"/>
      <c r="D511" s="18"/>
      <c r="E511" s="18"/>
      <c r="F511" s="18"/>
      <c r="G511" s="18"/>
      <c r="H511" s="18"/>
      <c r="I511" s="18"/>
      <c r="J511" s="18"/>
      <c r="K511" s="18"/>
      <c r="L511" s="18"/>
      <c r="M511" s="18"/>
      <c r="N511" s="18"/>
      <c r="O511" s="18"/>
      <c r="P511" s="18"/>
      <c r="Q511" s="18"/>
      <c r="R511" s="18"/>
    </row>
    <row r="512" spans="2:18">
      <c r="B512" s="18"/>
      <c r="C512" s="18"/>
      <c r="D512" s="18"/>
      <c r="E512" s="18"/>
      <c r="F512" s="18"/>
      <c r="G512" s="18"/>
      <c r="H512" s="18"/>
      <c r="I512" s="18"/>
      <c r="J512" s="18"/>
      <c r="K512" s="18"/>
      <c r="L512" s="18"/>
      <c r="M512" s="18"/>
      <c r="N512" s="18"/>
      <c r="O512" s="18"/>
      <c r="P512" s="18"/>
      <c r="Q512" s="18"/>
      <c r="R512" s="18"/>
    </row>
    <row r="513" spans="2:18">
      <c r="B513" s="18"/>
      <c r="C513" s="18"/>
      <c r="D513" s="18"/>
      <c r="E513" s="18"/>
      <c r="F513" s="18"/>
      <c r="G513" s="18"/>
      <c r="H513" s="18"/>
      <c r="I513" s="18"/>
      <c r="J513" s="18"/>
      <c r="K513" s="18"/>
      <c r="L513" s="18"/>
      <c r="M513" s="18"/>
      <c r="N513" s="18"/>
      <c r="O513" s="18"/>
      <c r="P513" s="18"/>
      <c r="Q513" s="18"/>
      <c r="R513" s="18"/>
    </row>
    <row r="514" spans="2:18">
      <c r="B514" s="18"/>
      <c r="C514" s="18"/>
      <c r="D514" s="18"/>
      <c r="E514" s="18"/>
      <c r="F514" s="18"/>
      <c r="G514" s="18"/>
      <c r="H514" s="18"/>
      <c r="I514" s="18"/>
      <c r="J514" s="18"/>
      <c r="K514" s="18"/>
      <c r="L514" s="18"/>
      <c r="M514" s="18"/>
      <c r="N514" s="18"/>
      <c r="O514" s="18"/>
      <c r="P514" s="18"/>
      <c r="Q514" s="18"/>
      <c r="R514" s="18"/>
    </row>
    <row r="515" spans="2:18">
      <c r="B515" s="18"/>
      <c r="C515" s="18"/>
      <c r="D515" s="18"/>
      <c r="E515" s="18"/>
      <c r="F515" s="18"/>
      <c r="G515" s="18"/>
      <c r="H515" s="18"/>
      <c r="I515" s="18"/>
      <c r="J515" s="18"/>
      <c r="K515" s="18"/>
      <c r="L515" s="18"/>
      <c r="M515" s="18"/>
      <c r="N515" s="18"/>
      <c r="O515" s="18"/>
      <c r="P515" s="18"/>
      <c r="Q515" s="18"/>
      <c r="R515" s="18"/>
    </row>
    <row r="516" spans="2:18">
      <c r="B516" s="18"/>
      <c r="C516" s="18"/>
      <c r="D516" s="18"/>
      <c r="E516" s="18"/>
      <c r="F516" s="18"/>
      <c r="G516" s="18"/>
      <c r="H516" s="18"/>
      <c r="I516" s="18"/>
      <c r="J516" s="18"/>
      <c r="K516" s="18"/>
      <c r="L516" s="18"/>
      <c r="M516" s="18"/>
      <c r="N516" s="18"/>
      <c r="O516" s="18"/>
      <c r="P516" s="18"/>
      <c r="Q516" s="18"/>
      <c r="R516" s="18"/>
    </row>
    <row r="517" spans="2:18">
      <c r="B517" s="18"/>
      <c r="C517" s="18"/>
      <c r="D517" s="18"/>
      <c r="E517" s="18"/>
      <c r="F517" s="18"/>
      <c r="G517" s="18"/>
      <c r="H517" s="18"/>
      <c r="I517" s="18"/>
      <c r="J517" s="18"/>
      <c r="K517" s="18"/>
      <c r="L517" s="18"/>
      <c r="M517" s="18"/>
      <c r="N517" s="18"/>
      <c r="O517" s="18"/>
      <c r="P517" s="18"/>
      <c r="Q517" s="18"/>
      <c r="R517" s="18"/>
    </row>
    <row r="518" spans="2:18">
      <c r="B518" s="18"/>
      <c r="C518" s="18"/>
      <c r="D518" s="18"/>
      <c r="E518" s="18"/>
      <c r="F518" s="18"/>
      <c r="G518" s="18"/>
      <c r="H518" s="18"/>
      <c r="I518" s="18"/>
      <c r="J518" s="18"/>
      <c r="K518" s="18"/>
      <c r="L518" s="18"/>
      <c r="M518" s="18"/>
      <c r="N518" s="18"/>
      <c r="O518" s="18"/>
      <c r="P518" s="18"/>
      <c r="Q518" s="18"/>
      <c r="R518" s="18"/>
    </row>
    <row r="519" spans="2:18">
      <c r="B519" s="18"/>
      <c r="C519" s="18"/>
      <c r="D519" s="18"/>
      <c r="E519" s="18"/>
      <c r="F519" s="18"/>
      <c r="G519" s="18"/>
      <c r="H519" s="18"/>
      <c r="I519" s="18"/>
      <c r="J519" s="18"/>
      <c r="K519" s="18"/>
      <c r="L519" s="18"/>
      <c r="M519" s="18"/>
      <c r="N519" s="18"/>
      <c r="O519" s="18"/>
      <c r="P519" s="18"/>
      <c r="Q519" s="18"/>
      <c r="R519" s="18"/>
    </row>
    <row r="520" spans="2:18">
      <c r="B520" s="18"/>
      <c r="C520" s="18"/>
      <c r="D520" s="18"/>
      <c r="E520" s="18"/>
      <c r="F520" s="18"/>
      <c r="G520" s="18"/>
      <c r="H520" s="18"/>
      <c r="I520" s="18"/>
      <c r="J520" s="18"/>
      <c r="K520" s="18"/>
      <c r="L520" s="18"/>
      <c r="M520" s="18"/>
      <c r="N520" s="18"/>
      <c r="O520" s="18"/>
      <c r="P520" s="18"/>
      <c r="Q520" s="18"/>
      <c r="R520" s="18"/>
    </row>
    <row r="521" spans="2:18">
      <c r="B521" s="18"/>
      <c r="C521" s="18"/>
      <c r="D521" s="18"/>
      <c r="E521" s="18"/>
      <c r="F521" s="18"/>
      <c r="G521" s="18"/>
      <c r="H521" s="18"/>
      <c r="I521" s="18"/>
      <c r="J521" s="18"/>
      <c r="K521" s="18"/>
      <c r="L521" s="18"/>
      <c r="M521" s="18"/>
      <c r="N521" s="18"/>
      <c r="O521" s="18"/>
      <c r="P521" s="18"/>
      <c r="Q521" s="18"/>
      <c r="R521" s="18"/>
    </row>
    <row r="522" spans="2:18">
      <c r="B522" s="18"/>
      <c r="C522" s="18"/>
      <c r="D522" s="18"/>
      <c r="E522" s="18"/>
      <c r="F522" s="18"/>
      <c r="G522" s="18"/>
      <c r="H522" s="18"/>
      <c r="I522" s="18"/>
      <c r="J522" s="18"/>
      <c r="K522" s="18"/>
      <c r="L522" s="18"/>
      <c r="M522" s="18"/>
      <c r="N522" s="18"/>
      <c r="O522" s="18"/>
      <c r="P522" s="18"/>
      <c r="Q522" s="18"/>
      <c r="R522" s="18"/>
    </row>
    <row r="523" spans="2:18">
      <c r="B523" s="18"/>
      <c r="C523" s="18"/>
      <c r="D523" s="18"/>
      <c r="E523" s="18"/>
      <c r="F523" s="18"/>
      <c r="G523" s="18"/>
      <c r="H523" s="18"/>
      <c r="I523" s="18"/>
      <c r="J523" s="18"/>
      <c r="K523" s="18"/>
      <c r="L523" s="18"/>
      <c r="M523" s="18"/>
      <c r="N523" s="18"/>
      <c r="O523" s="18"/>
      <c r="P523" s="18"/>
      <c r="Q523" s="18"/>
      <c r="R523" s="18"/>
    </row>
    <row r="524" spans="2:18">
      <c r="B524" s="18"/>
      <c r="C524" s="18"/>
      <c r="D524" s="18"/>
      <c r="E524" s="18"/>
      <c r="F524" s="18"/>
      <c r="G524" s="18"/>
      <c r="H524" s="18"/>
      <c r="I524" s="18"/>
      <c r="J524" s="18"/>
      <c r="K524" s="18"/>
      <c r="L524" s="18"/>
      <c r="M524" s="18"/>
      <c r="N524" s="18"/>
      <c r="O524" s="18"/>
      <c r="P524" s="18"/>
      <c r="Q524" s="18"/>
      <c r="R524" s="18"/>
    </row>
    <row r="525" spans="2:18">
      <c r="B525" s="18"/>
      <c r="C525" s="18"/>
      <c r="D525" s="18"/>
      <c r="E525" s="18"/>
      <c r="F525" s="18"/>
      <c r="G525" s="18"/>
      <c r="H525" s="18"/>
      <c r="I525" s="18"/>
      <c r="J525" s="18"/>
      <c r="K525" s="18"/>
      <c r="L525" s="18"/>
      <c r="M525" s="18"/>
      <c r="N525" s="18"/>
      <c r="O525" s="18"/>
      <c r="P525" s="18"/>
      <c r="Q525" s="18"/>
      <c r="R525" s="18"/>
    </row>
    <row r="526" spans="2:18">
      <c r="B526" s="18"/>
      <c r="C526" s="18"/>
      <c r="D526" s="18"/>
      <c r="E526" s="18"/>
      <c r="F526" s="18"/>
      <c r="G526" s="18"/>
      <c r="H526" s="18"/>
      <c r="I526" s="18"/>
      <c r="J526" s="18"/>
      <c r="K526" s="18"/>
      <c r="L526" s="18"/>
      <c r="M526" s="18"/>
      <c r="N526" s="18"/>
      <c r="O526" s="18"/>
      <c r="P526" s="18"/>
      <c r="Q526" s="18"/>
      <c r="R526" s="18"/>
    </row>
    <row r="527" spans="2:18">
      <c r="B527" s="18"/>
      <c r="C527" s="18"/>
      <c r="D527" s="18"/>
      <c r="E527" s="18"/>
      <c r="F527" s="18"/>
      <c r="G527" s="18"/>
      <c r="H527" s="18"/>
      <c r="I527" s="18"/>
      <c r="J527" s="18"/>
      <c r="K527" s="18"/>
      <c r="L527" s="18"/>
      <c r="M527" s="18"/>
      <c r="N527" s="18"/>
      <c r="O527" s="18"/>
      <c r="P527" s="18"/>
      <c r="Q527" s="18"/>
      <c r="R527" s="18"/>
    </row>
    <row r="528" spans="2:18">
      <c r="B528" s="18"/>
      <c r="C528" s="18"/>
      <c r="D528" s="18"/>
      <c r="E528" s="18"/>
      <c r="F528" s="18"/>
      <c r="G528" s="18"/>
      <c r="H528" s="18"/>
      <c r="I528" s="18"/>
      <c r="J528" s="18"/>
      <c r="K528" s="18"/>
      <c r="L528" s="18"/>
      <c r="M528" s="18"/>
      <c r="N528" s="18"/>
      <c r="O528" s="18"/>
      <c r="P528" s="18"/>
      <c r="Q528" s="18"/>
      <c r="R528" s="18"/>
    </row>
    <row r="529" spans="2:18">
      <c r="B529" s="18"/>
      <c r="C529" s="18"/>
      <c r="D529" s="18"/>
      <c r="E529" s="18"/>
      <c r="F529" s="18"/>
      <c r="G529" s="18"/>
      <c r="H529" s="18"/>
      <c r="I529" s="18"/>
      <c r="J529" s="18"/>
      <c r="K529" s="18"/>
      <c r="L529" s="18"/>
      <c r="M529" s="18"/>
      <c r="N529" s="18"/>
      <c r="O529" s="18"/>
      <c r="P529" s="18"/>
      <c r="Q529" s="18"/>
      <c r="R529" s="18"/>
    </row>
    <row r="530" spans="2:18">
      <c r="B530" s="18"/>
      <c r="C530" s="18"/>
      <c r="D530" s="18"/>
      <c r="E530" s="18"/>
      <c r="F530" s="18"/>
      <c r="G530" s="18"/>
      <c r="H530" s="18"/>
      <c r="I530" s="18"/>
      <c r="J530" s="18"/>
      <c r="K530" s="18"/>
      <c r="L530" s="18"/>
      <c r="M530" s="18"/>
      <c r="N530" s="18"/>
      <c r="O530" s="18"/>
      <c r="P530" s="18"/>
      <c r="Q530" s="18"/>
      <c r="R530" s="18"/>
    </row>
    <row r="531" spans="2:18">
      <c r="B531" s="18"/>
      <c r="C531" s="18"/>
      <c r="D531" s="18"/>
      <c r="E531" s="18"/>
      <c r="F531" s="18"/>
      <c r="G531" s="18"/>
      <c r="H531" s="18"/>
      <c r="I531" s="18"/>
      <c r="J531" s="18"/>
      <c r="K531" s="18"/>
      <c r="L531" s="18"/>
      <c r="M531" s="18"/>
      <c r="N531" s="18"/>
      <c r="O531" s="18"/>
      <c r="P531" s="18"/>
      <c r="Q531" s="18"/>
      <c r="R531" s="18"/>
    </row>
    <row r="532" spans="2:18">
      <c r="B532" s="18"/>
      <c r="C532" s="18"/>
      <c r="D532" s="18"/>
      <c r="E532" s="18"/>
      <c r="F532" s="18"/>
      <c r="G532" s="18"/>
      <c r="H532" s="18"/>
      <c r="I532" s="18"/>
      <c r="J532" s="18"/>
      <c r="K532" s="18"/>
      <c r="L532" s="18"/>
      <c r="M532" s="18"/>
      <c r="N532" s="18"/>
      <c r="O532" s="18"/>
      <c r="P532" s="18"/>
      <c r="Q532" s="18"/>
      <c r="R532" s="18"/>
    </row>
    <row r="533" spans="2:18">
      <c r="B533" s="18"/>
      <c r="C533" s="18"/>
      <c r="D533" s="18"/>
      <c r="E533" s="18"/>
      <c r="F533" s="18"/>
      <c r="G533" s="18"/>
      <c r="H533" s="18"/>
      <c r="I533" s="18"/>
      <c r="J533" s="18"/>
      <c r="K533" s="18"/>
      <c r="L533" s="18"/>
      <c r="M533" s="18"/>
      <c r="N533" s="18"/>
      <c r="O533" s="18"/>
      <c r="P533" s="18"/>
      <c r="Q533" s="18"/>
      <c r="R533" s="18"/>
    </row>
    <row r="534" spans="2:18">
      <c r="B534" s="18"/>
      <c r="C534" s="18"/>
      <c r="D534" s="18"/>
      <c r="E534" s="18"/>
      <c r="F534" s="18"/>
      <c r="G534" s="18"/>
      <c r="H534" s="18"/>
      <c r="I534" s="18"/>
      <c r="J534" s="18"/>
      <c r="K534" s="18"/>
      <c r="L534" s="18"/>
      <c r="M534" s="18"/>
      <c r="N534" s="18"/>
      <c r="O534" s="18"/>
      <c r="P534" s="18"/>
      <c r="Q534" s="18"/>
      <c r="R534" s="18"/>
    </row>
    <row r="535" spans="2:18">
      <c r="B535" s="18"/>
      <c r="C535" s="18"/>
      <c r="D535" s="18"/>
      <c r="E535" s="18"/>
      <c r="F535" s="18"/>
      <c r="G535" s="18"/>
      <c r="H535" s="18"/>
      <c r="I535" s="18"/>
      <c r="J535" s="18"/>
      <c r="K535" s="18"/>
      <c r="L535" s="18"/>
      <c r="M535" s="18"/>
      <c r="N535" s="18"/>
      <c r="O535" s="18"/>
      <c r="P535" s="18"/>
      <c r="Q535" s="18"/>
      <c r="R535" s="18"/>
    </row>
    <row r="536" spans="2:18">
      <c r="B536" s="18"/>
      <c r="C536" s="18"/>
      <c r="D536" s="18"/>
      <c r="E536" s="18"/>
      <c r="F536" s="18"/>
      <c r="G536" s="18"/>
      <c r="H536" s="18"/>
      <c r="I536" s="18"/>
      <c r="J536" s="18"/>
      <c r="K536" s="18"/>
      <c r="L536" s="18"/>
      <c r="M536" s="18"/>
      <c r="N536" s="18"/>
      <c r="O536" s="18"/>
      <c r="P536" s="18"/>
      <c r="Q536" s="18"/>
      <c r="R536" s="18"/>
    </row>
    <row r="537" spans="2:18">
      <c r="B537" s="18"/>
      <c r="C537" s="18"/>
      <c r="D537" s="18"/>
      <c r="E537" s="18"/>
      <c r="F537" s="18"/>
      <c r="G537" s="18"/>
      <c r="H537" s="18"/>
      <c r="I537" s="18"/>
      <c r="J537" s="18"/>
      <c r="K537" s="18"/>
      <c r="L537" s="18"/>
      <c r="M537" s="18"/>
      <c r="N537" s="18"/>
      <c r="O537" s="18"/>
      <c r="P537" s="18"/>
      <c r="Q537" s="18"/>
      <c r="R537" s="18"/>
    </row>
    <row r="538" spans="2:18">
      <c r="B538" s="18"/>
      <c r="C538" s="18"/>
      <c r="D538" s="18"/>
      <c r="E538" s="18"/>
      <c r="F538" s="18"/>
      <c r="G538" s="18"/>
      <c r="H538" s="18"/>
      <c r="I538" s="18"/>
      <c r="J538" s="18"/>
      <c r="K538" s="18"/>
      <c r="L538" s="18"/>
      <c r="M538" s="18"/>
      <c r="N538" s="18"/>
      <c r="O538" s="18"/>
      <c r="P538" s="18"/>
      <c r="Q538" s="18"/>
      <c r="R538" s="18"/>
    </row>
    <row r="539" spans="2:18">
      <c r="B539" s="18"/>
      <c r="C539" s="18"/>
      <c r="D539" s="18"/>
      <c r="E539" s="18"/>
      <c r="F539" s="18"/>
      <c r="G539" s="18"/>
      <c r="H539" s="18"/>
      <c r="I539" s="18"/>
      <c r="J539" s="18"/>
      <c r="K539" s="18"/>
      <c r="L539" s="18"/>
      <c r="M539" s="18"/>
      <c r="N539" s="18"/>
      <c r="O539" s="18"/>
      <c r="P539" s="18"/>
      <c r="Q539" s="18"/>
      <c r="R539" s="18"/>
    </row>
    <row r="540" spans="2:18">
      <c r="B540" s="18"/>
      <c r="C540" s="18"/>
      <c r="D540" s="18"/>
      <c r="E540" s="18"/>
      <c r="F540" s="18"/>
      <c r="G540" s="18"/>
      <c r="H540" s="18"/>
      <c r="I540" s="18"/>
      <c r="J540" s="18"/>
      <c r="K540" s="18"/>
      <c r="L540" s="18"/>
      <c r="M540" s="18"/>
      <c r="N540" s="18"/>
      <c r="O540" s="18"/>
      <c r="P540" s="18"/>
      <c r="Q540" s="18"/>
      <c r="R540" s="18"/>
    </row>
    <row r="541" spans="2:18">
      <c r="B541" s="18"/>
      <c r="C541" s="18"/>
      <c r="D541" s="18"/>
      <c r="E541" s="18"/>
      <c r="F541" s="18"/>
      <c r="G541" s="18"/>
      <c r="H541" s="18"/>
      <c r="I541" s="18"/>
      <c r="J541" s="18"/>
      <c r="K541" s="18"/>
      <c r="L541" s="18"/>
      <c r="M541" s="18"/>
      <c r="N541" s="18"/>
      <c r="O541" s="18"/>
      <c r="P541" s="18"/>
      <c r="Q541" s="18"/>
      <c r="R541" s="18"/>
    </row>
    <row r="542" spans="2:18">
      <c r="B542" s="18"/>
      <c r="C542" s="18"/>
      <c r="D542" s="18"/>
      <c r="E542" s="18"/>
      <c r="F542" s="18"/>
      <c r="G542" s="18"/>
      <c r="H542" s="18"/>
      <c r="I542" s="18"/>
      <c r="J542" s="18"/>
      <c r="K542" s="18"/>
      <c r="L542" s="18"/>
      <c r="M542" s="18"/>
      <c r="N542" s="18"/>
      <c r="O542" s="18"/>
      <c r="P542" s="18"/>
      <c r="Q542" s="18"/>
      <c r="R542" s="18"/>
    </row>
    <row r="543" spans="2:18">
      <c r="B543" s="18"/>
      <c r="C543" s="18"/>
      <c r="D543" s="18"/>
      <c r="E543" s="18"/>
      <c r="F543" s="18"/>
      <c r="G543" s="18"/>
      <c r="H543" s="18"/>
      <c r="I543" s="18"/>
      <c r="J543" s="18"/>
      <c r="K543" s="18"/>
      <c r="L543" s="18"/>
      <c r="M543" s="18"/>
      <c r="N543" s="18"/>
      <c r="O543" s="18"/>
      <c r="P543" s="18"/>
      <c r="Q543" s="18"/>
      <c r="R543" s="18"/>
    </row>
    <row r="544" spans="2:18">
      <c r="B544" s="18"/>
      <c r="C544" s="18"/>
      <c r="D544" s="18"/>
      <c r="E544" s="18"/>
      <c r="F544" s="18"/>
      <c r="G544" s="18"/>
      <c r="H544" s="18"/>
      <c r="I544" s="18"/>
      <c r="J544" s="18"/>
      <c r="K544" s="18"/>
      <c r="L544" s="18"/>
      <c r="M544" s="18"/>
      <c r="N544" s="18"/>
      <c r="O544" s="18"/>
      <c r="P544" s="18"/>
      <c r="Q544" s="18"/>
      <c r="R544" s="18"/>
    </row>
    <row r="545" spans="2:18">
      <c r="B545" s="18"/>
      <c r="C545" s="18"/>
      <c r="D545" s="18"/>
      <c r="E545" s="18"/>
      <c r="F545" s="18"/>
      <c r="G545" s="18"/>
      <c r="H545" s="18"/>
      <c r="I545" s="18"/>
      <c r="J545" s="18"/>
      <c r="K545" s="18"/>
      <c r="L545" s="18"/>
      <c r="M545" s="18"/>
      <c r="N545" s="18"/>
      <c r="O545" s="18"/>
      <c r="P545" s="18"/>
      <c r="Q545" s="18"/>
      <c r="R545" s="18"/>
    </row>
    <row r="546" spans="2:18">
      <c r="B546" s="18"/>
      <c r="C546" s="18"/>
      <c r="D546" s="18"/>
      <c r="E546" s="18"/>
      <c r="F546" s="18"/>
      <c r="G546" s="18"/>
      <c r="H546" s="18"/>
      <c r="I546" s="18"/>
      <c r="J546" s="18"/>
      <c r="K546" s="18"/>
      <c r="L546" s="18"/>
      <c r="M546" s="18"/>
      <c r="N546" s="18"/>
      <c r="O546" s="18"/>
      <c r="P546" s="18"/>
      <c r="Q546" s="18"/>
      <c r="R546" s="18"/>
    </row>
    <row r="547" spans="2:18">
      <c r="B547" s="18"/>
      <c r="C547" s="18"/>
      <c r="D547" s="18"/>
      <c r="E547" s="18"/>
      <c r="F547" s="18"/>
      <c r="G547" s="18"/>
      <c r="H547" s="18"/>
      <c r="I547" s="18"/>
      <c r="J547" s="18"/>
      <c r="K547" s="18"/>
      <c r="L547" s="18"/>
      <c r="M547" s="18"/>
      <c r="N547" s="18"/>
      <c r="O547" s="18"/>
      <c r="P547" s="18"/>
      <c r="Q547" s="18"/>
      <c r="R547" s="18"/>
    </row>
    <row r="548" spans="2:18">
      <c r="B548" s="18"/>
      <c r="C548" s="18"/>
      <c r="D548" s="18"/>
      <c r="E548" s="18"/>
      <c r="F548" s="18"/>
      <c r="G548" s="18"/>
      <c r="H548" s="18"/>
      <c r="I548" s="18"/>
      <c r="J548" s="18"/>
      <c r="K548" s="18"/>
      <c r="L548" s="18"/>
      <c r="M548" s="18"/>
      <c r="N548" s="18"/>
      <c r="O548" s="18"/>
      <c r="P548" s="18"/>
      <c r="Q548" s="18"/>
      <c r="R548" s="18"/>
    </row>
    <row r="549" spans="2:18">
      <c r="B549" s="18"/>
      <c r="C549" s="18"/>
      <c r="D549" s="18"/>
      <c r="E549" s="18"/>
      <c r="F549" s="18"/>
      <c r="G549" s="18"/>
      <c r="H549" s="18"/>
      <c r="I549" s="18"/>
      <c r="J549" s="18"/>
      <c r="K549" s="18"/>
      <c r="L549" s="18"/>
      <c r="M549" s="18"/>
      <c r="N549" s="18"/>
      <c r="O549" s="18"/>
      <c r="P549" s="18"/>
      <c r="Q549" s="18"/>
      <c r="R549" s="18"/>
    </row>
    <row r="550" spans="2:18">
      <c r="B550" s="18"/>
      <c r="C550" s="18"/>
      <c r="D550" s="18"/>
      <c r="E550" s="18"/>
      <c r="F550" s="18"/>
      <c r="G550" s="18"/>
      <c r="H550" s="18"/>
      <c r="I550" s="18"/>
      <c r="J550" s="18"/>
      <c r="K550" s="18"/>
      <c r="L550" s="18"/>
      <c r="M550" s="18"/>
      <c r="N550" s="18"/>
      <c r="O550" s="18"/>
      <c r="P550" s="18"/>
      <c r="Q550" s="18"/>
      <c r="R550" s="18"/>
    </row>
    <row r="551" spans="2:18">
      <c r="B551" s="18"/>
      <c r="C551" s="18"/>
      <c r="D551" s="18"/>
      <c r="E551" s="18"/>
      <c r="F551" s="18"/>
      <c r="G551" s="18"/>
      <c r="H551" s="18"/>
      <c r="I551" s="18"/>
      <c r="J551" s="18"/>
      <c r="K551" s="18"/>
      <c r="L551" s="18"/>
      <c r="M551" s="18"/>
      <c r="N551" s="18"/>
      <c r="O551" s="18"/>
      <c r="P551" s="18"/>
      <c r="Q551" s="18"/>
      <c r="R551" s="18"/>
    </row>
    <row r="552" spans="2:18">
      <c r="B552" s="18"/>
      <c r="C552" s="18"/>
      <c r="D552" s="18"/>
      <c r="E552" s="18"/>
      <c r="F552" s="18"/>
      <c r="G552" s="18"/>
      <c r="H552" s="18"/>
      <c r="I552" s="18"/>
      <c r="J552" s="18"/>
      <c r="K552" s="18"/>
      <c r="L552" s="18"/>
      <c r="M552" s="18"/>
      <c r="N552" s="18"/>
      <c r="O552" s="18"/>
      <c r="P552" s="18"/>
      <c r="Q552" s="18"/>
      <c r="R552" s="18"/>
    </row>
    <row r="553" spans="2:18">
      <c r="B553" s="18"/>
      <c r="C553" s="18"/>
      <c r="D553" s="18"/>
      <c r="E553" s="18"/>
      <c r="F553" s="18"/>
      <c r="G553" s="18"/>
      <c r="H553" s="18"/>
      <c r="I553" s="18"/>
      <c r="J553" s="18"/>
      <c r="K553" s="18"/>
      <c r="L553" s="18"/>
      <c r="M553" s="18"/>
      <c r="N553" s="18"/>
      <c r="O553" s="18"/>
      <c r="P553" s="18"/>
      <c r="Q553" s="18"/>
      <c r="R553" s="18"/>
    </row>
    <row r="554" spans="2:18">
      <c r="B554" s="18"/>
      <c r="C554" s="18"/>
      <c r="D554" s="18"/>
      <c r="E554" s="18"/>
      <c r="F554" s="18"/>
      <c r="G554" s="18"/>
      <c r="H554" s="18"/>
      <c r="I554" s="18"/>
      <c r="J554" s="18"/>
      <c r="K554" s="18"/>
      <c r="L554" s="18"/>
      <c r="M554" s="18"/>
      <c r="N554" s="18"/>
      <c r="O554" s="18"/>
      <c r="P554" s="18"/>
      <c r="Q554" s="18"/>
      <c r="R554" s="18"/>
    </row>
    <row r="555" spans="2:18">
      <c r="B555" s="18"/>
      <c r="C555" s="18"/>
      <c r="D555" s="18"/>
      <c r="E555" s="18"/>
      <c r="F555" s="18"/>
      <c r="G555" s="18"/>
      <c r="H555" s="18"/>
      <c r="I555" s="18"/>
      <c r="J555" s="18"/>
      <c r="K555" s="18"/>
      <c r="L555" s="18"/>
      <c r="M555" s="18"/>
      <c r="N555" s="18"/>
      <c r="O555" s="18"/>
      <c r="P555" s="18"/>
      <c r="Q555" s="18"/>
      <c r="R555" s="18"/>
    </row>
    <row r="556" spans="2:18">
      <c r="B556" s="18"/>
      <c r="C556" s="18"/>
      <c r="D556" s="18"/>
      <c r="E556" s="18"/>
      <c r="F556" s="18"/>
      <c r="G556" s="18"/>
      <c r="H556" s="18"/>
      <c r="I556" s="18"/>
      <c r="J556" s="18"/>
      <c r="K556" s="18"/>
      <c r="L556" s="18"/>
      <c r="M556" s="18"/>
      <c r="N556" s="18"/>
      <c r="O556" s="18"/>
      <c r="P556" s="18"/>
      <c r="Q556" s="18"/>
      <c r="R556" s="18"/>
    </row>
    <row r="557" spans="2:18">
      <c r="B557" s="18"/>
      <c r="C557" s="18"/>
      <c r="D557" s="18"/>
      <c r="E557" s="18"/>
      <c r="F557" s="18"/>
      <c r="G557" s="18"/>
      <c r="H557" s="18"/>
      <c r="I557" s="18"/>
      <c r="J557" s="18"/>
      <c r="K557" s="18"/>
      <c r="L557" s="18"/>
      <c r="M557" s="18"/>
      <c r="N557" s="18"/>
      <c r="O557" s="18"/>
      <c r="P557" s="18"/>
      <c r="Q557" s="18"/>
      <c r="R557" s="18"/>
    </row>
    <row r="558" spans="2:18">
      <c r="B558" s="18"/>
      <c r="C558" s="18"/>
      <c r="D558" s="18"/>
      <c r="E558" s="18"/>
      <c r="F558" s="18"/>
      <c r="G558" s="18"/>
      <c r="H558" s="18"/>
      <c r="I558" s="18"/>
      <c r="J558" s="18"/>
      <c r="K558" s="18"/>
      <c r="L558" s="18"/>
      <c r="M558" s="18"/>
      <c r="N558" s="18"/>
      <c r="O558" s="18"/>
      <c r="P558" s="18"/>
      <c r="Q558" s="18"/>
      <c r="R558" s="18"/>
    </row>
    <row r="559" spans="2:18">
      <c r="B559" s="18"/>
      <c r="C559" s="18"/>
      <c r="D559" s="18"/>
      <c r="E559" s="18"/>
      <c r="F559" s="18"/>
      <c r="G559" s="18"/>
      <c r="H559" s="18"/>
      <c r="I559" s="18"/>
      <c r="J559" s="18"/>
      <c r="K559" s="18"/>
      <c r="L559" s="18"/>
      <c r="M559" s="18"/>
      <c r="N559" s="18"/>
      <c r="O559" s="18"/>
      <c r="P559" s="18"/>
      <c r="Q559" s="18"/>
      <c r="R559" s="18"/>
    </row>
    <row r="560" spans="2:18">
      <c r="B560" s="18"/>
      <c r="C560" s="18"/>
      <c r="D560" s="18"/>
      <c r="E560" s="18"/>
      <c r="F560" s="18"/>
      <c r="G560" s="18"/>
      <c r="H560" s="18"/>
      <c r="I560" s="18"/>
      <c r="J560" s="18"/>
      <c r="K560" s="18"/>
      <c r="L560" s="18"/>
      <c r="M560" s="18"/>
      <c r="N560" s="18"/>
      <c r="O560" s="18"/>
      <c r="P560" s="18"/>
      <c r="Q560" s="18"/>
      <c r="R560" s="18"/>
    </row>
    <row r="561" spans="2:18">
      <c r="B561" s="18"/>
      <c r="C561" s="18"/>
      <c r="D561" s="18"/>
      <c r="E561" s="18"/>
      <c r="F561" s="18"/>
      <c r="G561" s="18"/>
      <c r="H561" s="18"/>
      <c r="I561" s="18"/>
      <c r="J561" s="18"/>
      <c r="K561" s="18"/>
      <c r="L561" s="18"/>
      <c r="M561" s="18"/>
      <c r="N561" s="18"/>
      <c r="O561" s="18"/>
      <c r="P561" s="18"/>
      <c r="Q561" s="18"/>
      <c r="R561" s="18"/>
    </row>
    <row r="562" spans="2:18">
      <c r="B562" s="18"/>
      <c r="C562" s="18"/>
      <c r="D562" s="18"/>
      <c r="E562" s="18"/>
      <c r="F562" s="18"/>
      <c r="G562" s="18"/>
      <c r="H562" s="18"/>
      <c r="I562" s="18"/>
      <c r="J562" s="18"/>
      <c r="K562" s="18"/>
      <c r="L562" s="18"/>
      <c r="M562" s="18"/>
      <c r="N562" s="18"/>
      <c r="O562" s="18"/>
      <c r="P562" s="18"/>
      <c r="Q562" s="18"/>
      <c r="R562" s="18"/>
    </row>
    <row r="563" spans="2:18">
      <c r="B563" s="18"/>
      <c r="C563" s="18"/>
      <c r="D563" s="18"/>
      <c r="E563" s="18"/>
      <c r="F563" s="18"/>
      <c r="G563" s="18"/>
      <c r="H563" s="18"/>
      <c r="I563" s="18"/>
      <c r="J563" s="18"/>
      <c r="K563" s="18"/>
      <c r="L563" s="18"/>
      <c r="M563" s="18"/>
      <c r="N563" s="18"/>
      <c r="O563" s="18"/>
      <c r="P563" s="18"/>
      <c r="Q563" s="18"/>
      <c r="R563" s="18"/>
    </row>
    <row r="564" spans="2:18">
      <c r="B564" s="18"/>
      <c r="C564" s="18"/>
      <c r="D564" s="18"/>
      <c r="E564" s="18"/>
      <c r="F564" s="18"/>
      <c r="G564" s="18"/>
      <c r="H564" s="18"/>
      <c r="I564" s="18"/>
      <c r="J564" s="18"/>
      <c r="K564" s="18"/>
      <c r="L564" s="18"/>
      <c r="M564" s="18"/>
      <c r="N564" s="18"/>
      <c r="O564" s="18"/>
      <c r="P564" s="18"/>
      <c r="Q564" s="18"/>
      <c r="R564" s="18"/>
    </row>
    <row r="565" spans="2:18">
      <c r="B565" s="18"/>
      <c r="C565" s="18"/>
      <c r="D565" s="18"/>
      <c r="E565" s="18"/>
      <c r="F565" s="18"/>
      <c r="G565" s="18"/>
      <c r="H565" s="18"/>
      <c r="I565" s="18"/>
      <c r="J565" s="18"/>
      <c r="K565" s="18"/>
      <c r="L565" s="18"/>
      <c r="M565" s="18"/>
      <c r="N565" s="18"/>
      <c r="O565" s="18"/>
      <c r="P565" s="18"/>
      <c r="Q565" s="18"/>
      <c r="R565" s="18"/>
    </row>
    <row r="566" spans="2:18">
      <c r="B566" s="18"/>
      <c r="C566" s="18"/>
      <c r="D566" s="18"/>
      <c r="E566" s="18"/>
      <c r="F566" s="18"/>
      <c r="G566" s="18"/>
      <c r="H566" s="18"/>
      <c r="I566" s="18"/>
      <c r="J566" s="18"/>
      <c r="K566" s="18"/>
      <c r="L566" s="18"/>
      <c r="M566" s="18"/>
      <c r="N566" s="18"/>
      <c r="O566" s="18"/>
      <c r="P566" s="18"/>
      <c r="Q566" s="18"/>
      <c r="R566" s="18"/>
    </row>
    <row r="567" spans="2:18">
      <c r="B567" s="18"/>
      <c r="C567" s="18"/>
      <c r="D567" s="18"/>
      <c r="E567" s="18"/>
      <c r="F567" s="18"/>
      <c r="G567" s="18"/>
      <c r="H567" s="18"/>
      <c r="I567" s="18"/>
      <c r="J567" s="18"/>
      <c r="K567" s="18"/>
      <c r="L567" s="18"/>
      <c r="M567" s="18"/>
      <c r="N567" s="18"/>
      <c r="O567" s="18"/>
      <c r="P567" s="18"/>
      <c r="Q567" s="18"/>
      <c r="R567" s="18"/>
    </row>
    <row r="568" spans="2:18">
      <c r="B568" s="18"/>
      <c r="C568" s="18"/>
      <c r="D568" s="18"/>
      <c r="E568" s="18"/>
      <c r="F568" s="18"/>
      <c r="G568" s="18"/>
      <c r="H568" s="18"/>
      <c r="I568" s="18"/>
      <c r="J568" s="18"/>
      <c r="K568" s="18"/>
      <c r="L568" s="18"/>
      <c r="M568" s="18"/>
      <c r="N568" s="18"/>
      <c r="O568" s="18"/>
      <c r="P568" s="18"/>
      <c r="Q568" s="18"/>
      <c r="R568" s="18"/>
    </row>
    <row r="569" spans="2:18">
      <c r="B569" s="18"/>
      <c r="C569" s="18"/>
      <c r="D569" s="18"/>
      <c r="E569" s="18"/>
      <c r="F569" s="18"/>
      <c r="G569" s="18"/>
      <c r="H569" s="18"/>
      <c r="I569" s="18"/>
      <c r="J569" s="18"/>
      <c r="K569" s="18"/>
      <c r="L569" s="18"/>
      <c r="M569" s="18"/>
      <c r="N569" s="18"/>
      <c r="O569" s="18"/>
      <c r="P569" s="18"/>
      <c r="Q569" s="18"/>
      <c r="R569" s="18"/>
    </row>
    <row r="570" spans="2:18">
      <c r="B570" s="18"/>
      <c r="C570" s="18"/>
      <c r="D570" s="18"/>
      <c r="E570" s="18"/>
      <c r="F570" s="18"/>
      <c r="G570" s="18"/>
      <c r="H570" s="18"/>
      <c r="I570" s="18"/>
      <c r="J570" s="18"/>
      <c r="K570" s="18"/>
      <c r="L570" s="18"/>
      <c r="M570" s="18"/>
      <c r="N570" s="18"/>
      <c r="O570" s="18"/>
      <c r="P570" s="18"/>
      <c r="Q570" s="18"/>
      <c r="R570" s="18"/>
    </row>
    <row r="571" spans="2:18">
      <c r="B571" s="18"/>
      <c r="C571" s="18"/>
      <c r="D571" s="18"/>
      <c r="E571" s="18"/>
      <c r="F571" s="18"/>
      <c r="G571" s="18"/>
      <c r="H571" s="18"/>
      <c r="I571" s="18"/>
      <c r="J571" s="18"/>
      <c r="K571" s="18"/>
      <c r="L571" s="18"/>
      <c r="M571" s="18"/>
      <c r="N571" s="18"/>
      <c r="O571" s="18"/>
      <c r="P571" s="18"/>
      <c r="Q571" s="18"/>
      <c r="R571" s="18"/>
    </row>
    <row r="572" spans="2:18">
      <c r="B572" s="18"/>
      <c r="C572" s="18"/>
      <c r="D572" s="18"/>
      <c r="E572" s="18"/>
      <c r="F572" s="18"/>
      <c r="G572" s="18"/>
      <c r="H572" s="18"/>
      <c r="I572" s="18"/>
      <c r="J572" s="18"/>
      <c r="K572" s="18"/>
      <c r="L572" s="18"/>
      <c r="M572" s="18"/>
      <c r="N572" s="18"/>
      <c r="O572" s="18"/>
      <c r="P572" s="18"/>
      <c r="Q572" s="18"/>
      <c r="R572" s="18"/>
    </row>
    <row r="573" spans="2:18">
      <c r="B573" s="18"/>
      <c r="C573" s="18"/>
      <c r="D573" s="18"/>
      <c r="E573" s="18"/>
      <c r="F573" s="18"/>
      <c r="G573" s="18"/>
      <c r="H573" s="18"/>
      <c r="I573" s="18"/>
      <c r="J573" s="18"/>
      <c r="K573" s="18"/>
      <c r="L573" s="18"/>
      <c r="M573" s="18"/>
      <c r="N573" s="18"/>
      <c r="O573" s="18"/>
      <c r="P573" s="18"/>
      <c r="Q573" s="18"/>
      <c r="R573" s="18"/>
    </row>
    <row r="574" spans="2:18">
      <c r="B574" s="18"/>
      <c r="C574" s="18"/>
      <c r="D574" s="18"/>
      <c r="E574" s="18"/>
      <c r="F574" s="18"/>
      <c r="G574" s="18"/>
      <c r="H574" s="18"/>
      <c r="I574" s="18"/>
      <c r="J574" s="18"/>
      <c r="K574" s="18"/>
      <c r="L574" s="18"/>
      <c r="M574" s="18"/>
      <c r="N574" s="18"/>
      <c r="O574" s="18"/>
      <c r="P574" s="18"/>
      <c r="Q574" s="18"/>
      <c r="R574" s="18"/>
    </row>
    <row r="575" spans="2:18">
      <c r="B575" s="18"/>
      <c r="C575" s="18"/>
      <c r="D575" s="18"/>
      <c r="E575" s="18"/>
      <c r="F575" s="18"/>
      <c r="G575" s="18"/>
      <c r="H575" s="18"/>
      <c r="I575" s="18"/>
      <c r="J575" s="18"/>
      <c r="K575" s="18"/>
      <c r="L575" s="18"/>
      <c r="M575" s="18"/>
      <c r="N575" s="18"/>
      <c r="O575" s="18"/>
      <c r="P575" s="18"/>
      <c r="Q575" s="18"/>
      <c r="R575" s="18"/>
    </row>
    <row r="576" spans="2:18">
      <c r="B576" s="18"/>
      <c r="C576" s="18"/>
      <c r="D576" s="18"/>
      <c r="E576" s="18"/>
      <c r="F576" s="18"/>
      <c r="G576" s="18"/>
      <c r="H576" s="18"/>
      <c r="I576" s="18"/>
      <c r="J576" s="18"/>
      <c r="K576" s="18"/>
      <c r="L576" s="18"/>
      <c r="M576" s="18"/>
      <c r="N576" s="18"/>
      <c r="O576" s="18"/>
      <c r="P576" s="18"/>
      <c r="Q576" s="18"/>
      <c r="R576" s="18"/>
    </row>
    <row r="577" spans="2:18">
      <c r="B577" s="18"/>
      <c r="C577" s="18"/>
      <c r="D577" s="18"/>
      <c r="E577" s="18"/>
      <c r="F577" s="18"/>
      <c r="G577" s="18"/>
      <c r="H577" s="18"/>
      <c r="I577" s="18"/>
      <c r="J577" s="18"/>
      <c r="K577" s="18"/>
      <c r="L577" s="18"/>
      <c r="M577" s="18"/>
      <c r="N577" s="18"/>
      <c r="O577" s="18"/>
      <c r="P577" s="18"/>
      <c r="Q577" s="18"/>
      <c r="R577" s="18"/>
    </row>
    <row r="578" spans="2:18">
      <c r="B578" s="18"/>
      <c r="C578" s="18"/>
      <c r="D578" s="18"/>
      <c r="E578" s="18"/>
      <c r="F578" s="18"/>
      <c r="G578" s="18"/>
      <c r="H578" s="18"/>
      <c r="I578" s="18"/>
      <c r="J578" s="18"/>
      <c r="K578" s="18"/>
      <c r="L578" s="18"/>
      <c r="M578" s="18"/>
      <c r="N578" s="18"/>
      <c r="O578" s="18"/>
      <c r="P578" s="18"/>
      <c r="Q578" s="18"/>
      <c r="R578" s="18"/>
    </row>
    <row r="579" spans="2:18">
      <c r="B579" s="18"/>
      <c r="C579" s="18"/>
      <c r="D579" s="18"/>
      <c r="E579" s="18"/>
      <c r="F579" s="18"/>
      <c r="G579" s="18"/>
      <c r="H579" s="18"/>
      <c r="I579" s="18"/>
      <c r="J579" s="18"/>
      <c r="K579" s="18"/>
      <c r="L579" s="18"/>
      <c r="M579" s="18"/>
      <c r="N579" s="18"/>
      <c r="O579" s="18"/>
      <c r="P579" s="18"/>
      <c r="Q579" s="18"/>
      <c r="R579" s="18"/>
    </row>
    <row r="580" spans="2:18">
      <c r="B580" s="18"/>
      <c r="C580" s="18"/>
      <c r="D580" s="18"/>
      <c r="E580" s="18"/>
      <c r="F580" s="18"/>
      <c r="G580" s="18"/>
      <c r="H580" s="18"/>
      <c r="I580" s="18"/>
      <c r="J580" s="18"/>
      <c r="K580" s="18"/>
      <c r="L580" s="18"/>
      <c r="M580" s="18"/>
      <c r="N580" s="18"/>
      <c r="O580" s="18"/>
      <c r="P580" s="18"/>
      <c r="Q580" s="18"/>
      <c r="R580" s="18"/>
    </row>
    <row r="581" spans="2:18">
      <c r="B581" s="18"/>
      <c r="C581" s="18"/>
      <c r="D581" s="18"/>
      <c r="E581" s="18"/>
      <c r="F581" s="18"/>
      <c r="G581" s="18"/>
      <c r="H581" s="18"/>
      <c r="I581" s="18"/>
      <c r="J581" s="18"/>
      <c r="K581" s="18"/>
      <c r="L581" s="18"/>
      <c r="M581" s="18"/>
      <c r="N581" s="18"/>
      <c r="O581" s="18"/>
      <c r="P581" s="18"/>
      <c r="Q581" s="18"/>
      <c r="R581" s="18"/>
    </row>
    <row r="582" spans="2:18">
      <c r="B582" s="18"/>
      <c r="C582" s="18"/>
      <c r="D582" s="18"/>
      <c r="E582" s="18"/>
      <c r="F582" s="18"/>
      <c r="G582" s="18"/>
      <c r="H582" s="18"/>
      <c r="I582" s="18"/>
      <c r="J582" s="18"/>
      <c r="K582" s="18"/>
      <c r="L582" s="18"/>
      <c r="M582" s="18"/>
      <c r="N582" s="18"/>
      <c r="O582" s="18"/>
      <c r="P582" s="18"/>
      <c r="Q582" s="18"/>
      <c r="R582" s="18"/>
    </row>
    <row r="583" spans="2:18">
      <c r="B583" s="18"/>
      <c r="C583" s="18"/>
      <c r="D583" s="18"/>
      <c r="E583" s="18"/>
      <c r="F583" s="18"/>
      <c r="G583" s="18"/>
      <c r="H583" s="18"/>
      <c r="I583" s="18"/>
      <c r="J583" s="18"/>
      <c r="K583" s="18"/>
      <c r="L583" s="18"/>
      <c r="M583" s="18"/>
      <c r="N583" s="18"/>
      <c r="O583" s="18"/>
      <c r="P583" s="18"/>
      <c r="Q583" s="18"/>
      <c r="R583" s="18"/>
    </row>
    <row r="584" spans="2:18">
      <c r="B584" s="18"/>
      <c r="C584" s="18"/>
      <c r="D584" s="18"/>
      <c r="E584" s="18"/>
      <c r="F584" s="18"/>
      <c r="G584" s="18"/>
      <c r="H584" s="18"/>
      <c r="I584" s="18"/>
      <c r="J584" s="18"/>
      <c r="K584" s="18"/>
      <c r="L584" s="18"/>
      <c r="M584" s="18"/>
      <c r="N584" s="18"/>
      <c r="O584" s="18"/>
      <c r="P584" s="18"/>
      <c r="Q584" s="18"/>
      <c r="R584" s="18"/>
    </row>
    <row r="585" spans="2:18">
      <c r="B585" s="18"/>
      <c r="C585" s="18"/>
      <c r="D585" s="18"/>
      <c r="E585" s="18"/>
      <c r="F585" s="18"/>
      <c r="G585" s="18"/>
      <c r="H585" s="18"/>
      <c r="I585" s="18"/>
      <c r="J585" s="18"/>
      <c r="K585" s="18"/>
      <c r="L585" s="18"/>
      <c r="M585" s="18"/>
      <c r="N585" s="18"/>
      <c r="O585" s="18"/>
      <c r="P585" s="18"/>
      <c r="Q585" s="18"/>
      <c r="R585" s="18"/>
    </row>
    <row r="586" spans="2:18">
      <c r="B586" s="18"/>
      <c r="C586" s="18"/>
      <c r="D586" s="18"/>
      <c r="E586" s="18"/>
      <c r="F586" s="18"/>
      <c r="G586" s="18"/>
      <c r="H586" s="18"/>
      <c r="I586" s="18"/>
      <c r="J586" s="18"/>
      <c r="K586" s="18"/>
      <c r="L586" s="18"/>
      <c r="M586" s="18"/>
      <c r="N586" s="18"/>
      <c r="O586" s="18"/>
      <c r="P586" s="18"/>
      <c r="Q586" s="18"/>
      <c r="R586" s="18"/>
    </row>
    <row r="587" spans="2:18">
      <c r="B587" s="18"/>
      <c r="C587" s="18"/>
      <c r="D587" s="18"/>
      <c r="E587" s="18"/>
      <c r="F587" s="18"/>
      <c r="G587" s="18"/>
      <c r="H587" s="18"/>
      <c r="I587" s="18"/>
      <c r="J587" s="18"/>
      <c r="K587" s="18"/>
      <c r="L587" s="18"/>
      <c r="M587" s="18"/>
      <c r="N587" s="18"/>
      <c r="O587" s="18"/>
      <c r="P587" s="18"/>
      <c r="Q587" s="18"/>
      <c r="R587" s="18"/>
    </row>
    <row r="588" spans="2:18">
      <c r="B588" s="18"/>
      <c r="C588" s="18"/>
      <c r="D588" s="18"/>
      <c r="E588" s="18"/>
      <c r="F588" s="18"/>
      <c r="G588" s="18"/>
      <c r="H588" s="18"/>
      <c r="I588" s="18"/>
      <c r="J588" s="18"/>
      <c r="K588" s="18"/>
      <c r="L588" s="18"/>
      <c r="M588" s="18"/>
      <c r="N588" s="18"/>
      <c r="O588" s="18"/>
      <c r="P588" s="18"/>
      <c r="Q588" s="18"/>
      <c r="R588" s="18"/>
    </row>
    <row r="589" spans="2:18">
      <c r="B589" s="18"/>
      <c r="C589" s="18"/>
      <c r="D589" s="18"/>
      <c r="E589" s="18"/>
      <c r="F589" s="18"/>
      <c r="G589" s="18"/>
      <c r="H589" s="18"/>
      <c r="I589" s="18"/>
      <c r="J589" s="18"/>
      <c r="K589" s="18"/>
      <c r="L589" s="18"/>
      <c r="M589" s="18"/>
      <c r="N589" s="18"/>
      <c r="O589" s="18"/>
      <c r="P589" s="18"/>
      <c r="Q589" s="18"/>
      <c r="R589" s="18"/>
    </row>
    <row r="590" spans="2:18">
      <c r="B590" s="18"/>
      <c r="C590" s="18"/>
      <c r="D590" s="18"/>
      <c r="E590" s="18"/>
      <c r="F590" s="18"/>
      <c r="G590" s="18"/>
      <c r="H590" s="18"/>
      <c r="I590" s="18"/>
      <c r="J590" s="18"/>
      <c r="K590" s="18"/>
      <c r="L590" s="18"/>
      <c r="M590" s="18"/>
      <c r="N590" s="18"/>
      <c r="O590" s="18"/>
      <c r="P590" s="18"/>
      <c r="Q590" s="18"/>
      <c r="R590" s="18"/>
    </row>
    <row r="591" spans="2:18">
      <c r="B591" s="18"/>
      <c r="C591" s="18"/>
      <c r="D591" s="18"/>
      <c r="E591" s="18"/>
      <c r="F591" s="18"/>
      <c r="G591" s="18"/>
      <c r="H591" s="18"/>
      <c r="I591" s="18"/>
      <c r="J591" s="18"/>
      <c r="K591" s="18"/>
      <c r="L591" s="18"/>
      <c r="M591" s="18"/>
      <c r="N591" s="18"/>
      <c r="O591" s="18"/>
      <c r="P591" s="18"/>
      <c r="Q591" s="18"/>
      <c r="R591" s="18"/>
    </row>
    <row r="592" spans="2:18">
      <c r="B592" s="18"/>
      <c r="C592" s="18"/>
      <c r="D592" s="18"/>
      <c r="E592" s="18"/>
      <c r="F592" s="18"/>
      <c r="G592" s="18"/>
      <c r="H592" s="18"/>
      <c r="I592" s="18"/>
      <c r="J592" s="18"/>
      <c r="K592" s="18"/>
      <c r="L592" s="18"/>
      <c r="M592" s="18"/>
      <c r="N592" s="18"/>
      <c r="O592" s="18"/>
      <c r="P592" s="18"/>
      <c r="Q592" s="18"/>
      <c r="R592" s="18"/>
    </row>
    <row r="593" spans="2:18">
      <c r="B593" s="18"/>
      <c r="C593" s="18"/>
      <c r="D593" s="18"/>
      <c r="E593" s="18"/>
      <c r="F593" s="18"/>
      <c r="G593" s="18"/>
      <c r="H593" s="18"/>
      <c r="I593" s="18"/>
      <c r="J593" s="18"/>
      <c r="K593" s="18"/>
      <c r="L593" s="18"/>
      <c r="M593" s="18"/>
      <c r="N593" s="18"/>
      <c r="O593" s="18"/>
      <c r="P593" s="18"/>
      <c r="Q593" s="18"/>
      <c r="R593" s="18"/>
    </row>
    <row r="594" spans="2:18">
      <c r="B594" s="18"/>
      <c r="C594" s="18"/>
      <c r="D594" s="18"/>
      <c r="E594" s="18"/>
      <c r="F594" s="18"/>
      <c r="G594" s="18"/>
      <c r="H594" s="18"/>
      <c r="I594" s="18"/>
      <c r="J594" s="18"/>
      <c r="K594" s="18"/>
      <c r="L594" s="18"/>
      <c r="M594" s="18"/>
      <c r="N594" s="18"/>
      <c r="O594" s="18"/>
      <c r="P594" s="18"/>
      <c r="Q594" s="18"/>
      <c r="R594" s="18"/>
    </row>
    <row r="595" spans="2:18">
      <c r="B595" s="18"/>
      <c r="C595" s="18"/>
      <c r="D595" s="18"/>
      <c r="E595" s="18"/>
      <c r="F595" s="18"/>
      <c r="G595" s="18"/>
      <c r="H595" s="18"/>
      <c r="I595" s="18"/>
      <c r="J595" s="18"/>
      <c r="K595" s="18"/>
      <c r="L595" s="18"/>
      <c r="M595" s="18"/>
      <c r="N595" s="18"/>
      <c r="O595" s="18"/>
      <c r="P595" s="18"/>
      <c r="Q595" s="18"/>
      <c r="R595" s="18"/>
    </row>
    <row r="596" spans="2:18">
      <c r="B596" s="18"/>
      <c r="C596" s="18"/>
      <c r="D596" s="18"/>
      <c r="E596" s="18"/>
      <c r="F596" s="18"/>
      <c r="G596" s="18"/>
      <c r="H596" s="18"/>
      <c r="I596" s="18"/>
      <c r="J596" s="18"/>
      <c r="K596" s="18"/>
      <c r="L596" s="18"/>
      <c r="M596" s="18"/>
      <c r="N596" s="18"/>
      <c r="O596" s="18"/>
      <c r="P596" s="18"/>
      <c r="Q596" s="18"/>
      <c r="R596" s="18"/>
    </row>
    <row r="597" spans="2:18">
      <c r="B597" s="18"/>
      <c r="C597" s="18"/>
      <c r="D597" s="18"/>
      <c r="E597" s="18"/>
      <c r="F597" s="18"/>
      <c r="G597" s="18"/>
      <c r="H597" s="18"/>
      <c r="I597" s="18"/>
      <c r="J597" s="18"/>
      <c r="K597" s="18"/>
      <c r="L597" s="18"/>
      <c r="M597" s="18"/>
      <c r="N597" s="18"/>
      <c r="O597" s="18"/>
      <c r="P597" s="18"/>
      <c r="Q597" s="18"/>
      <c r="R597" s="18"/>
    </row>
    <row r="598" spans="2:18">
      <c r="B598" s="18"/>
      <c r="C598" s="18"/>
      <c r="D598" s="18"/>
      <c r="E598" s="18"/>
      <c r="F598" s="18"/>
      <c r="G598" s="18"/>
      <c r="H598" s="18"/>
      <c r="I598" s="18"/>
      <c r="J598" s="18"/>
      <c r="K598" s="18"/>
      <c r="L598" s="18"/>
      <c r="M598" s="18"/>
      <c r="N598" s="18"/>
      <c r="O598" s="18"/>
      <c r="P598" s="18"/>
      <c r="Q598" s="18"/>
      <c r="R598" s="18"/>
    </row>
    <row r="599" spans="2:18">
      <c r="B599" s="18"/>
      <c r="C599" s="18"/>
      <c r="D599" s="18"/>
      <c r="E599" s="18"/>
      <c r="F599" s="18"/>
      <c r="G599" s="18"/>
      <c r="H599" s="18"/>
      <c r="I599" s="18"/>
      <c r="J599" s="18"/>
      <c r="K599" s="18"/>
      <c r="L599" s="18"/>
      <c r="M599" s="18"/>
      <c r="N599" s="18"/>
      <c r="O599" s="18"/>
      <c r="P599" s="18"/>
      <c r="Q599" s="18"/>
      <c r="R599" s="18"/>
    </row>
    <row r="600" spans="2:18">
      <c r="B600" s="18"/>
      <c r="C600" s="18"/>
      <c r="D600" s="18"/>
      <c r="E600" s="18"/>
      <c r="F600" s="18"/>
      <c r="G600" s="18"/>
      <c r="H600" s="18"/>
      <c r="I600" s="18"/>
      <c r="J600" s="18"/>
      <c r="K600" s="18"/>
      <c r="L600" s="18"/>
      <c r="M600" s="18"/>
      <c r="N600" s="18"/>
      <c r="O600" s="18"/>
      <c r="P600" s="18"/>
      <c r="Q600" s="18"/>
      <c r="R600" s="18"/>
    </row>
    <row r="601" spans="2:18">
      <c r="B601" s="18"/>
      <c r="C601" s="18"/>
      <c r="D601" s="18"/>
      <c r="E601" s="18"/>
      <c r="F601" s="18"/>
      <c r="G601" s="18"/>
      <c r="H601" s="18"/>
      <c r="I601" s="18"/>
      <c r="J601" s="18"/>
      <c r="K601" s="18"/>
      <c r="L601" s="18"/>
      <c r="M601" s="18"/>
      <c r="N601" s="18"/>
      <c r="O601" s="18"/>
      <c r="P601" s="18"/>
      <c r="Q601" s="18"/>
      <c r="R601" s="18"/>
    </row>
    <row r="602" spans="2:18">
      <c r="B602" s="18"/>
      <c r="C602" s="18"/>
      <c r="D602" s="18"/>
      <c r="E602" s="18"/>
      <c r="F602" s="18"/>
      <c r="G602" s="18"/>
      <c r="H602" s="18"/>
      <c r="I602" s="18"/>
      <c r="J602" s="18"/>
      <c r="K602" s="18"/>
      <c r="L602" s="18"/>
      <c r="M602" s="18"/>
      <c r="N602" s="18"/>
      <c r="O602" s="18"/>
      <c r="P602" s="18"/>
      <c r="Q602" s="18"/>
      <c r="R602" s="18"/>
    </row>
    <row r="603" spans="2:18">
      <c r="B603" s="18"/>
      <c r="C603" s="18"/>
      <c r="D603" s="18"/>
      <c r="E603" s="18"/>
      <c r="F603" s="18"/>
      <c r="G603" s="18"/>
      <c r="H603" s="18"/>
      <c r="I603" s="18"/>
      <c r="J603" s="18"/>
      <c r="K603" s="18"/>
      <c r="L603" s="18"/>
      <c r="M603" s="18"/>
      <c r="N603" s="18"/>
      <c r="O603" s="18"/>
      <c r="P603" s="18"/>
      <c r="Q603" s="18"/>
      <c r="R603" s="18"/>
    </row>
    <row r="604" spans="2:18">
      <c r="B604" s="18"/>
      <c r="C604" s="18"/>
      <c r="D604" s="18"/>
      <c r="E604" s="18"/>
      <c r="F604" s="18"/>
      <c r="G604" s="18"/>
      <c r="H604" s="18"/>
      <c r="I604" s="18"/>
      <c r="J604" s="18"/>
      <c r="K604" s="18"/>
      <c r="L604" s="18"/>
      <c r="M604" s="18"/>
      <c r="N604" s="18"/>
      <c r="O604" s="18"/>
      <c r="P604" s="18"/>
      <c r="Q604" s="18"/>
      <c r="R604" s="18"/>
    </row>
    <row r="605" spans="2:18">
      <c r="B605" s="18"/>
      <c r="C605" s="18"/>
      <c r="D605" s="18"/>
      <c r="E605" s="18"/>
      <c r="F605" s="18"/>
      <c r="G605" s="18"/>
      <c r="H605" s="18"/>
      <c r="I605" s="18"/>
      <c r="J605" s="18"/>
      <c r="K605" s="18"/>
      <c r="L605" s="18"/>
      <c r="M605" s="18"/>
      <c r="N605" s="18"/>
      <c r="O605" s="18"/>
      <c r="P605" s="18"/>
      <c r="Q605" s="18"/>
      <c r="R605" s="18"/>
    </row>
    <row r="606" spans="2:18">
      <c r="B606" s="18"/>
      <c r="C606" s="18"/>
      <c r="D606" s="18"/>
      <c r="E606" s="18"/>
      <c r="F606" s="18"/>
      <c r="G606" s="18"/>
      <c r="H606" s="18"/>
      <c r="I606" s="18"/>
      <c r="J606" s="18"/>
      <c r="K606" s="18"/>
      <c r="L606" s="18"/>
      <c r="M606" s="18"/>
      <c r="N606" s="18"/>
      <c r="O606" s="18"/>
      <c r="P606" s="18"/>
      <c r="Q606" s="18"/>
      <c r="R606" s="18"/>
    </row>
    <row r="607" spans="2:18">
      <c r="B607" s="18"/>
      <c r="C607" s="18"/>
      <c r="D607" s="18"/>
      <c r="E607" s="18"/>
      <c r="F607" s="18"/>
      <c r="G607" s="18"/>
      <c r="H607" s="18"/>
      <c r="I607" s="18"/>
      <c r="J607" s="18"/>
      <c r="K607" s="18"/>
      <c r="L607" s="18"/>
      <c r="M607" s="18"/>
      <c r="N607" s="18"/>
      <c r="O607" s="18"/>
      <c r="P607" s="18"/>
      <c r="Q607" s="18"/>
      <c r="R607" s="18"/>
    </row>
    <row r="608" spans="2:18">
      <c r="B608" s="18"/>
      <c r="C608" s="18"/>
      <c r="D608" s="18"/>
      <c r="E608" s="18"/>
      <c r="F608" s="18"/>
      <c r="G608" s="18"/>
      <c r="H608" s="18"/>
      <c r="I608" s="18"/>
      <c r="J608" s="18"/>
      <c r="K608" s="18"/>
      <c r="L608" s="18"/>
      <c r="M608" s="18"/>
      <c r="N608" s="18"/>
      <c r="O608" s="18"/>
      <c r="P608" s="18"/>
      <c r="Q608" s="18"/>
      <c r="R608" s="18"/>
    </row>
    <row r="609" spans="2:18">
      <c r="B609" s="18"/>
      <c r="C609" s="18"/>
      <c r="D609" s="18"/>
      <c r="E609" s="18"/>
      <c r="F609" s="18"/>
      <c r="G609" s="18"/>
      <c r="H609" s="18"/>
      <c r="I609" s="18"/>
      <c r="J609" s="18"/>
      <c r="K609" s="18"/>
      <c r="L609" s="18"/>
      <c r="M609" s="18"/>
      <c r="N609" s="18"/>
      <c r="O609" s="18"/>
      <c r="P609" s="18"/>
      <c r="Q609" s="18"/>
      <c r="R609" s="18"/>
    </row>
    <row r="610" spans="2:18">
      <c r="B610" s="18"/>
      <c r="C610" s="18"/>
      <c r="D610" s="18"/>
      <c r="E610" s="18"/>
      <c r="F610" s="18"/>
      <c r="G610" s="18"/>
      <c r="H610" s="18"/>
      <c r="I610" s="18"/>
      <c r="J610" s="18"/>
      <c r="K610" s="18"/>
      <c r="L610" s="18"/>
      <c r="M610" s="18"/>
      <c r="N610" s="18"/>
      <c r="O610" s="18"/>
      <c r="P610" s="18"/>
      <c r="Q610" s="18"/>
      <c r="R610" s="18"/>
    </row>
    <row r="611" spans="2:18">
      <c r="B611" s="18"/>
      <c r="C611" s="18"/>
      <c r="D611" s="18"/>
      <c r="E611" s="18"/>
      <c r="F611" s="18"/>
      <c r="G611" s="18"/>
      <c r="H611" s="18"/>
      <c r="I611" s="18"/>
      <c r="J611" s="18"/>
      <c r="K611" s="18"/>
      <c r="L611" s="18"/>
      <c r="M611" s="18"/>
      <c r="N611" s="18"/>
      <c r="O611" s="18"/>
      <c r="P611" s="18"/>
      <c r="Q611" s="18"/>
      <c r="R611" s="18"/>
    </row>
    <row r="612" spans="2:18">
      <c r="B612" s="18"/>
      <c r="C612" s="18"/>
      <c r="D612" s="18"/>
      <c r="E612" s="18"/>
      <c r="F612" s="18"/>
      <c r="G612" s="18"/>
      <c r="H612" s="18"/>
      <c r="I612" s="18"/>
      <c r="J612" s="18"/>
      <c r="K612" s="18"/>
      <c r="L612" s="18"/>
      <c r="M612" s="18"/>
      <c r="N612" s="18"/>
      <c r="O612" s="18"/>
      <c r="P612" s="18"/>
      <c r="Q612" s="18"/>
      <c r="R612" s="18"/>
    </row>
    <row r="613" spans="2:18">
      <c r="B613" s="18"/>
      <c r="C613" s="18"/>
      <c r="D613" s="18"/>
      <c r="E613" s="18"/>
      <c r="F613" s="18"/>
      <c r="G613" s="18"/>
      <c r="H613" s="18"/>
      <c r="I613" s="18"/>
      <c r="J613" s="18"/>
      <c r="K613" s="18"/>
      <c r="L613" s="18"/>
      <c r="M613" s="18"/>
      <c r="N613" s="18"/>
      <c r="O613" s="18"/>
      <c r="P613" s="18"/>
      <c r="Q613" s="18"/>
      <c r="R613" s="18"/>
    </row>
    <row r="614" spans="2:18">
      <c r="B614" s="18"/>
      <c r="C614" s="18"/>
      <c r="D614" s="18"/>
      <c r="E614" s="18"/>
      <c r="F614" s="18"/>
      <c r="G614" s="18"/>
      <c r="H614" s="18"/>
      <c r="I614" s="18"/>
      <c r="J614" s="18"/>
      <c r="K614" s="18"/>
      <c r="L614" s="18"/>
      <c r="M614" s="18"/>
      <c r="N614" s="18"/>
      <c r="O614" s="18"/>
      <c r="P614" s="18"/>
      <c r="Q614" s="18"/>
      <c r="R614" s="18"/>
    </row>
    <row r="615" spans="2:18">
      <c r="B615" s="18"/>
      <c r="C615" s="18"/>
      <c r="D615" s="18"/>
      <c r="E615" s="18"/>
      <c r="F615" s="18"/>
      <c r="G615" s="18"/>
      <c r="H615" s="18"/>
      <c r="I615" s="18"/>
      <c r="J615" s="18"/>
      <c r="K615" s="18"/>
      <c r="L615" s="18"/>
      <c r="M615" s="18"/>
      <c r="N615" s="18"/>
      <c r="O615" s="18"/>
      <c r="P615" s="18"/>
      <c r="Q615" s="18"/>
      <c r="R615" s="18"/>
    </row>
    <row r="616" spans="2:18">
      <c r="B616" s="18"/>
      <c r="C616" s="18"/>
      <c r="D616" s="18"/>
      <c r="E616" s="18"/>
      <c r="F616" s="18"/>
      <c r="G616" s="18"/>
      <c r="H616" s="18"/>
      <c r="I616" s="18"/>
      <c r="J616" s="18"/>
      <c r="K616" s="18"/>
      <c r="L616" s="18"/>
      <c r="M616" s="18"/>
      <c r="N616" s="18"/>
      <c r="O616" s="18"/>
      <c r="P616" s="18"/>
      <c r="Q616" s="18"/>
      <c r="R616" s="18"/>
    </row>
    <row r="617" spans="2:18">
      <c r="B617" s="18"/>
      <c r="C617" s="18"/>
      <c r="D617" s="18"/>
      <c r="E617" s="18"/>
      <c r="F617" s="18"/>
      <c r="G617" s="18"/>
      <c r="H617" s="18"/>
      <c r="I617" s="18"/>
      <c r="J617" s="18"/>
      <c r="K617" s="18"/>
      <c r="L617" s="18"/>
      <c r="M617" s="18"/>
      <c r="N617" s="18"/>
      <c r="O617" s="18"/>
      <c r="P617" s="18"/>
      <c r="Q617" s="18"/>
      <c r="R617" s="18"/>
    </row>
    <row r="618" spans="2:18">
      <c r="B618" s="18"/>
      <c r="C618" s="18"/>
      <c r="D618" s="18"/>
      <c r="E618" s="18"/>
      <c r="F618" s="18"/>
      <c r="G618" s="18"/>
      <c r="H618" s="18"/>
      <c r="I618" s="18"/>
      <c r="J618" s="18"/>
      <c r="K618" s="18"/>
      <c r="L618" s="18"/>
      <c r="M618" s="18"/>
      <c r="N618" s="18"/>
      <c r="O618" s="18"/>
      <c r="P618" s="18"/>
      <c r="Q618" s="18"/>
      <c r="R618" s="18"/>
    </row>
    <row r="619" spans="2:18">
      <c r="B619" s="18"/>
      <c r="C619" s="18"/>
      <c r="D619" s="18"/>
      <c r="E619" s="18"/>
      <c r="F619" s="18"/>
      <c r="G619" s="18"/>
      <c r="H619" s="18"/>
      <c r="I619" s="18"/>
      <c r="J619" s="18"/>
      <c r="K619" s="18"/>
      <c r="L619" s="18"/>
      <c r="M619" s="18"/>
      <c r="N619" s="18"/>
      <c r="O619" s="18"/>
      <c r="P619" s="18"/>
      <c r="Q619" s="18"/>
      <c r="R619" s="18"/>
    </row>
    <row r="620" spans="2:18">
      <c r="B620" s="18"/>
      <c r="C620" s="18"/>
      <c r="D620" s="18"/>
      <c r="E620" s="18"/>
      <c r="F620" s="18"/>
      <c r="G620" s="18"/>
      <c r="H620" s="18"/>
      <c r="I620" s="18"/>
      <c r="J620" s="18"/>
      <c r="K620" s="18"/>
      <c r="L620" s="18"/>
      <c r="M620" s="18"/>
      <c r="N620" s="18"/>
      <c r="O620" s="18"/>
      <c r="P620" s="18"/>
      <c r="Q620" s="18"/>
      <c r="R620" s="18"/>
    </row>
    <row r="621" spans="2:18">
      <c r="B621" s="18"/>
      <c r="C621" s="18"/>
      <c r="D621" s="18"/>
      <c r="E621" s="18"/>
      <c r="F621" s="18"/>
      <c r="G621" s="18"/>
      <c r="H621" s="18"/>
      <c r="I621" s="18"/>
      <c r="J621" s="18"/>
      <c r="K621" s="18"/>
      <c r="L621" s="18"/>
      <c r="M621" s="18"/>
      <c r="N621" s="18"/>
      <c r="O621" s="18"/>
      <c r="P621" s="18"/>
      <c r="Q621" s="18"/>
      <c r="R621" s="18"/>
    </row>
    <row r="622" spans="2:18">
      <c r="B622" s="18"/>
      <c r="C622" s="18"/>
      <c r="D622" s="18"/>
      <c r="E622" s="18"/>
      <c r="F622" s="18"/>
      <c r="G622" s="18"/>
      <c r="H622" s="18"/>
      <c r="I622" s="18"/>
      <c r="J622" s="18"/>
      <c r="K622" s="18"/>
      <c r="L622" s="18"/>
      <c r="M622" s="18"/>
      <c r="N622" s="18"/>
      <c r="O622" s="18"/>
      <c r="P622" s="18"/>
      <c r="Q622" s="18"/>
      <c r="R622" s="18"/>
    </row>
    <row r="623" spans="2:18">
      <c r="B623" s="18"/>
      <c r="C623" s="18"/>
      <c r="D623" s="18"/>
      <c r="E623" s="18"/>
      <c r="F623" s="18"/>
      <c r="G623" s="18"/>
      <c r="H623" s="18"/>
      <c r="I623" s="18"/>
      <c r="J623" s="18"/>
      <c r="K623" s="18"/>
      <c r="L623" s="18"/>
      <c r="M623" s="18"/>
      <c r="N623" s="18"/>
      <c r="O623" s="18"/>
      <c r="P623" s="18"/>
      <c r="Q623" s="18"/>
      <c r="R623" s="18"/>
    </row>
    <row r="624" spans="2:18">
      <c r="B624" s="18"/>
      <c r="C624" s="18"/>
      <c r="D624" s="18"/>
      <c r="E624" s="18"/>
      <c r="F624" s="18"/>
      <c r="G624" s="18"/>
      <c r="H624" s="18"/>
      <c r="I624" s="18"/>
      <c r="J624" s="18"/>
      <c r="K624" s="18"/>
      <c r="L624" s="18"/>
      <c r="M624" s="18"/>
      <c r="N624" s="18"/>
      <c r="O624" s="18"/>
      <c r="P624" s="18"/>
      <c r="Q624" s="18"/>
      <c r="R624" s="18"/>
    </row>
    <row r="625" spans="2:18">
      <c r="B625" s="18"/>
      <c r="C625" s="18"/>
      <c r="D625" s="18"/>
      <c r="E625" s="18"/>
      <c r="F625" s="18"/>
      <c r="G625" s="18"/>
      <c r="H625" s="18"/>
      <c r="I625" s="18"/>
      <c r="J625" s="18"/>
      <c r="K625" s="18"/>
      <c r="L625" s="18"/>
      <c r="M625" s="18"/>
      <c r="N625" s="18"/>
      <c r="O625" s="18"/>
      <c r="P625" s="18"/>
      <c r="Q625" s="18"/>
      <c r="R625" s="18"/>
    </row>
    <row r="626" spans="2:18">
      <c r="B626" s="18"/>
      <c r="C626" s="18"/>
      <c r="D626" s="18"/>
      <c r="E626" s="18"/>
      <c r="F626" s="18"/>
      <c r="G626" s="18"/>
      <c r="H626" s="18"/>
      <c r="I626" s="18"/>
      <c r="J626" s="18"/>
      <c r="K626" s="18"/>
      <c r="L626" s="18"/>
      <c r="M626" s="18"/>
      <c r="N626" s="18"/>
      <c r="O626" s="18"/>
      <c r="P626" s="18"/>
      <c r="Q626" s="18"/>
      <c r="R626" s="18"/>
    </row>
    <row r="627" spans="2:18">
      <c r="B627" s="18"/>
      <c r="C627" s="18"/>
      <c r="D627" s="18"/>
      <c r="E627" s="18"/>
      <c r="F627" s="18"/>
      <c r="G627" s="18"/>
      <c r="H627" s="18"/>
      <c r="I627" s="18"/>
      <c r="J627" s="18"/>
      <c r="K627" s="18"/>
      <c r="L627" s="18"/>
      <c r="M627" s="18"/>
      <c r="N627" s="18"/>
      <c r="O627" s="18"/>
      <c r="P627" s="18"/>
      <c r="Q627" s="18"/>
      <c r="R627" s="18"/>
    </row>
    <row r="628" spans="2:18">
      <c r="B628" s="18"/>
      <c r="C628" s="18"/>
      <c r="D628" s="18"/>
      <c r="E628" s="18"/>
      <c r="F628" s="18"/>
      <c r="G628" s="18"/>
      <c r="H628" s="18"/>
      <c r="I628" s="18"/>
      <c r="J628" s="18"/>
      <c r="K628" s="18"/>
      <c r="L628" s="18"/>
      <c r="M628" s="18"/>
      <c r="N628" s="18"/>
      <c r="O628" s="18"/>
      <c r="P628" s="18"/>
      <c r="Q628" s="18"/>
      <c r="R628" s="18"/>
    </row>
    <row r="629" spans="2:18">
      <c r="B629" s="18"/>
      <c r="C629" s="18"/>
      <c r="D629" s="18"/>
      <c r="E629" s="18"/>
      <c r="F629" s="18"/>
      <c r="G629" s="18"/>
      <c r="H629" s="18"/>
      <c r="I629" s="18"/>
      <c r="J629" s="18"/>
      <c r="K629" s="18"/>
      <c r="L629" s="18"/>
      <c r="M629" s="18"/>
      <c r="N629" s="18"/>
      <c r="O629" s="18"/>
      <c r="P629" s="18"/>
      <c r="Q629" s="18"/>
      <c r="R629" s="18"/>
    </row>
    <row r="630" spans="2:18">
      <c r="B630" s="18"/>
      <c r="C630" s="18"/>
      <c r="D630" s="18"/>
      <c r="E630" s="18"/>
      <c r="F630" s="18"/>
      <c r="G630" s="18"/>
      <c r="H630" s="18"/>
      <c r="I630" s="18"/>
      <c r="J630" s="18"/>
      <c r="K630" s="18"/>
      <c r="L630" s="18"/>
      <c r="M630" s="18"/>
      <c r="N630" s="18"/>
      <c r="O630" s="18"/>
      <c r="P630" s="18"/>
      <c r="Q630" s="18"/>
      <c r="R630" s="18"/>
    </row>
    <row r="631" spans="2:18">
      <c r="B631" s="18"/>
      <c r="C631" s="18"/>
      <c r="D631" s="18"/>
      <c r="E631" s="18"/>
      <c r="F631" s="18"/>
      <c r="G631" s="18"/>
      <c r="H631" s="18"/>
      <c r="I631" s="18"/>
      <c r="J631" s="18"/>
      <c r="K631" s="18"/>
      <c r="L631" s="18"/>
      <c r="M631" s="18"/>
      <c r="N631" s="18"/>
      <c r="O631" s="18"/>
      <c r="P631" s="18"/>
      <c r="Q631" s="18"/>
      <c r="R631" s="18"/>
    </row>
    <row r="632" spans="2:18">
      <c r="B632" s="18"/>
      <c r="C632" s="18"/>
      <c r="D632" s="18"/>
      <c r="E632" s="18"/>
      <c r="F632" s="18"/>
      <c r="G632" s="18"/>
      <c r="H632" s="18"/>
      <c r="I632" s="18"/>
      <c r="J632" s="18"/>
      <c r="K632" s="18"/>
      <c r="L632" s="18"/>
      <c r="M632" s="18"/>
      <c r="N632" s="18"/>
      <c r="O632" s="18"/>
      <c r="P632" s="18"/>
      <c r="Q632" s="18"/>
      <c r="R632" s="18"/>
    </row>
    <row r="633" spans="2:18">
      <c r="B633" s="18"/>
      <c r="C633" s="18"/>
      <c r="D633" s="18"/>
      <c r="E633" s="18"/>
      <c r="F633" s="18"/>
      <c r="G633" s="18"/>
      <c r="H633" s="18"/>
      <c r="I633" s="18"/>
      <c r="J633" s="18"/>
      <c r="K633" s="18"/>
      <c r="L633" s="18"/>
      <c r="M633" s="18"/>
      <c r="N633" s="18"/>
      <c r="O633" s="18"/>
      <c r="P633" s="18"/>
      <c r="Q633" s="18"/>
      <c r="R633" s="18"/>
    </row>
    <row r="634" spans="2:18">
      <c r="B634" s="18"/>
      <c r="C634" s="18"/>
      <c r="D634" s="18"/>
      <c r="E634" s="18"/>
      <c r="F634" s="18"/>
      <c r="G634" s="18"/>
      <c r="H634" s="18"/>
      <c r="I634" s="18"/>
      <c r="J634" s="18"/>
      <c r="K634" s="18"/>
      <c r="L634" s="18"/>
      <c r="M634" s="18"/>
      <c r="N634" s="18"/>
      <c r="O634" s="18"/>
      <c r="P634" s="18"/>
      <c r="Q634" s="18"/>
      <c r="R634" s="18"/>
    </row>
    <row r="635" spans="2:18">
      <c r="B635" s="18"/>
      <c r="C635" s="18"/>
      <c r="D635" s="18"/>
      <c r="E635" s="18"/>
      <c r="F635" s="18"/>
      <c r="G635" s="18"/>
      <c r="H635" s="18"/>
      <c r="I635" s="18"/>
      <c r="J635" s="18"/>
      <c r="K635" s="18"/>
      <c r="L635" s="18"/>
      <c r="M635" s="18"/>
      <c r="N635" s="18"/>
      <c r="O635" s="18"/>
      <c r="P635" s="18"/>
      <c r="Q635" s="18"/>
      <c r="R635" s="18"/>
    </row>
    <row r="636" spans="2:18">
      <c r="B636" s="18"/>
      <c r="C636" s="18"/>
      <c r="D636" s="18"/>
      <c r="E636" s="18"/>
      <c r="F636" s="18"/>
      <c r="G636" s="18"/>
      <c r="H636" s="18"/>
      <c r="I636" s="18"/>
      <c r="J636" s="18"/>
      <c r="K636" s="18"/>
      <c r="L636" s="18"/>
      <c r="M636" s="18"/>
      <c r="N636" s="18"/>
      <c r="O636" s="18"/>
      <c r="P636" s="18"/>
      <c r="Q636" s="18"/>
      <c r="R636" s="18"/>
    </row>
    <row r="637" spans="2:18">
      <c r="B637" s="18"/>
      <c r="C637" s="18"/>
      <c r="D637" s="18"/>
      <c r="E637" s="18"/>
      <c r="F637" s="18"/>
      <c r="G637" s="18"/>
      <c r="H637" s="18"/>
      <c r="I637" s="18"/>
      <c r="J637" s="18"/>
      <c r="K637" s="18"/>
      <c r="L637" s="18"/>
      <c r="M637" s="18"/>
      <c r="N637" s="18"/>
      <c r="O637" s="18"/>
      <c r="P637" s="18"/>
      <c r="Q637" s="18"/>
      <c r="R637" s="18"/>
    </row>
    <row r="638" spans="2:18">
      <c r="B638" s="18"/>
      <c r="C638" s="18"/>
      <c r="D638" s="18"/>
      <c r="E638" s="18"/>
      <c r="F638" s="18"/>
      <c r="G638" s="18"/>
      <c r="H638" s="18"/>
      <c r="I638" s="18"/>
      <c r="J638" s="18"/>
      <c r="K638" s="18"/>
      <c r="L638" s="18"/>
      <c r="M638" s="18"/>
      <c r="N638" s="18"/>
      <c r="O638" s="18"/>
      <c r="P638" s="18"/>
      <c r="Q638" s="18"/>
      <c r="R638" s="18"/>
    </row>
    <row r="639" spans="2:18">
      <c r="B639" s="18"/>
      <c r="C639" s="18"/>
      <c r="D639" s="18"/>
      <c r="E639" s="18"/>
      <c r="F639" s="18"/>
      <c r="G639" s="18"/>
      <c r="H639" s="18"/>
      <c r="I639" s="18"/>
      <c r="J639" s="18"/>
      <c r="K639" s="18"/>
      <c r="L639" s="18"/>
      <c r="M639" s="18"/>
      <c r="N639" s="18"/>
      <c r="O639" s="18"/>
      <c r="P639" s="18"/>
      <c r="Q639" s="18"/>
      <c r="R639" s="18"/>
    </row>
    <row r="640" spans="2:18">
      <c r="B640" s="18"/>
      <c r="C640" s="18"/>
      <c r="D640" s="18"/>
      <c r="E640" s="18"/>
      <c r="F640" s="18"/>
      <c r="G640" s="18"/>
      <c r="H640" s="18"/>
      <c r="I640" s="18"/>
      <c r="J640" s="18"/>
      <c r="K640" s="18"/>
      <c r="L640" s="18"/>
      <c r="M640" s="18"/>
      <c r="N640" s="18"/>
      <c r="O640" s="18"/>
      <c r="P640" s="18"/>
      <c r="Q640" s="18"/>
      <c r="R640" s="18"/>
    </row>
    <row r="641" spans="2:18">
      <c r="B641" s="18"/>
      <c r="C641" s="18"/>
      <c r="D641" s="18"/>
      <c r="E641" s="18"/>
      <c r="F641" s="18"/>
      <c r="G641" s="18"/>
      <c r="H641" s="18"/>
      <c r="I641" s="18"/>
      <c r="J641" s="18"/>
      <c r="K641" s="18"/>
      <c r="L641" s="18"/>
      <c r="M641" s="18"/>
      <c r="N641" s="18"/>
      <c r="O641" s="18"/>
      <c r="P641" s="18"/>
      <c r="Q641" s="18"/>
      <c r="R641" s="18"/>
    </row>
    <row r="642" spans="2:18">
      <c r="B642" s="18"/>
      <c r="C642" s="18"/>
      <c r="D642" s="18"/>
      <c r="E642" s="18"/>
      <c r="F642" s="18"/>
      <c r="G642" s="18"/>
      <c r="H642" s="18"/>
      <c r="I642" s="18"/>
      <c r="J642" s="18"/>
      <c r="K642" s="18"/>
      <c r="L642" s="18"/>
      <c r="M642" s="18"/>
      <c r="N642" s="18"/>
      <c r="O642" s="18"/>
      <c r="P642" s="18"/>
      <c r="Q642" s="18"/>
      <c r="R642" s="18"/>
    </row>
    <row r="643" spans="2:18">
      <c r="B643" s="18"/>
      <c r="C643" s="18"/>
      <c r="D643" s="18"/>
      <c r="E643" s="18"/>
      <c r="F643" s="18"/>
      <c r="G643" s="18"/>
      <c r="H643" s="18"/>
      <c r="I643" s="18"/>
      <c r="J643" s="18"/>
      <c r="K643" s="18"/>
      <c r="L643" s="18"/>
      <c r="M643" s="18"/>
      <c r="N643" s="18"/>
      <c r="O643" s="18"/>
      <c r="P643" s="18"/>
      <c r="Q643" s="18"/>
      <c r="R643" s="18"/>
    </row>
    <row r="644" spans="2:18">
      <c r="B644" s="18"/>
      <c r="C644" s="18"/>
      <c r="D644" s="18"/>
      <c r="E644" s="18"/>
      <c r="F644" s="18"/>
      <c r="G644" s="18"/>
      <c r="H644" s="18"/>
      <c r="I644" s="18"/>
      <c r="J644" s="18"/>
      <c r="K644" s="18"/>
      <c r="L644" s="18"/>
      <c r="M644" s="18"/>
      <c r="N644" s="18"/>
      <c r="O644" s="18"/>
      <c r="P644" s="18"/>
      <c r="Q644" s="18"/>
      <c r="R644" s="18"/>
    </row>
    <row r="645" spans="2:18">
      <c r="B645" s="18"/>
      <c r="C645" s="18"/>
      <c r="D645" s="18"/>
      <c r="E645" s="18"/>
      <c r="F645" s="18"/>
      <c r="G645" s="18"/>
      <c r="H645" s="18"/>
      <c r="I645" s="18"/>
      <c r="J645" s="18"/>
      <c r="K645" s="18"/>
      <c r="L645" s="18"/>
      <c r="M645" s="18"/>
      <c r="N645" s="18"/>
      <c r="O645" s="18"/>
      <c r="P645" s="18"/>
      <c r="Q645" s="18"/>
      <c r="R645" s="18"/>
    </row>
    <row r="646" spans="2:18">
      <c r="B646" s="18"/>
      <c r="C646" s="18"/>
      <c r="D646" s="18"/>
      <c r="E646" s="18"/>
      <c r="F646" s="18"/>
      <c r="G646" s="18"/>
      <c r="H646" s="18"/>
      <c r="I646" s="18"/>
      <c r="J646" s="18"/>
      <c r="K646" s="18"/>
      <c r="L646" s="18"/>
      <c r="M646" s="18"/>
      <c r="N646" s="18"/>
      <c r="O646" s="18"/>
      <c r="P646" s="18"/>
      <c r="Q646" s="18"/>
      <c r="R646" s="18"/>
    </row>
    <row r="647" spans="2:18">
      <c r="B647" s="18"/>
      <c r="C647" s="18"/>
      <c r="D647" s="18"/>
      <c r="E647" s="18"/>
      <c r="F647" s="18"/>
      <c r="G647" s="18"/>
      <c r="H647" s="18"/>
      <c r="I647" s="18"/>
      <c r="J647" s="18"/>
      <c r="K647" s="18"/>
      <c r="L647" s="18"/>
      <c r="M647" s="18"/>
      <c r="N647" s="18"/>
      <c r="O647" s="18"/>
      <c r="P647" s="18"/>
      <c r="Q647" s="18"/>
      <c r="R647" s="18"/>
    </row>
    <row r="648" spans="2:18">
      <c r="B648" s="18"/>
      <c r="C648" s="18"/>
      <c r="D648" s="18"/>
      <c r="E648" s="18"/>
      <c r="F648" s="18"/>
      <c r="G648" s="18"/>
      <c r="H648" s="18"/>
      <c r="I648" s="18"/>
      <c r="J648" s="18"/>
      <c r="K648" s="18"/>
      <c r="L648" s="18"/>
      <c r="M648" s="18"/>
      <c r="N648" s="18"/>
      <c r="O648" s="18"/>
      <c r="P648" s="18"/>
      <c r="Q648" s="18"/>
      <c r="R648" s="18"/>
    </row>
    <row r="649" spans="2:18">
      <c r="B649" s="18"/>
      <c r="C649" s="18"/>
      <c r="D649" s="18"/>
      <c r="E649" s="18"/>
      <c r="F649" s="18"/>
      <c r="G649" s="18"/>
      <c r="H649" s="18"/>
      <c r="I649" s="18"/>
      <c r="J649" s="18"/>
      <c r="K649" s="18"/>
      <c r="L649" s="18"/>
      <c r="M649" s="18"/>
      <c r="N649" s="18"/>
      <c r="O649" s="18"/>
      <c r="P649" s="18"/>
      <c r="Q649" s="18"/>
      <c r="R649" s="18"/>
    </row>
    <row r="650" spans="2:18">
      <c r="B650" s="18"/>
      <c r="C650" s="18"/>
      <c r="D650" s="18"/>
      <c r="E650" s="18"/>
      <c r="F650" s="18"/>
      <c r="G650" s="18"/>
      <c r="H650" s="18"/>
      <c r="I650" s="18"/>
      <c r="J650" s="18"/>
      <c r="K650" s="18"/>
      <c r="L650" s="18"/>
      <c r="M650" s="18"/>
      <c r="N650" s="18"/>
      <c r="O650" s="18"/>
      <c r="P650" s="18"/>
      <c r="Q650" s="18"/>
      <c r="R650" s="18"/>
    </row>
    <row r="651" spans="2:18">
      <c r="B651" s="18"/>
      <c r="C651" s="18"/>
      <c r="D651" s="18"/>
      <c r="E651" s="18"/>
      <c r="F651" s="18"/>
      <c r="G651" s="18"/>
      <c r="H651" s="18"/>
      <c r="I651" s="18"/>
      <c r="J651" s="18"/>
      <c r="K651" s="18"/>
      <c r="L651" s="18"/>
      <c r="M651" s="18"/>
      <c r="N651" s="18"/>
      <c r="O651" s="18"/>
      <c r="P651" s="18"/>
      <c r="Q651" s="18"/>
      <c r="R651" s="18"/>
    </row>
    <row r="652" spans="2:18">
      <c r="B652" s="18"/>
      <c r="C652" s="18"/>
      <c r="D652" s="18"/>
      <c r="E652" s="18"/>
      <c r="F652" s="18"/>
      <c r="G652" s="18"/>
      <c r="H652" s="18"/>
      <c r="I652" s="18"/>
      <c r="J652" s="18"/>
      <c r="K652" s="18"/>
      <c r="L652" s="18"/>
      <c r="M652" s="18"/>
      <c r="N652" s="18"/>
      <c r="O652" s="18"/>
      <c r="P652" s="18"/>
      <c r="Q652" s="18"/>
      <c r="R652" s="18"/>
    </row>
    <row r="653" spans="2:18">
      <c r="B653" s="18"/>
      <c r="C653" s="18"/>
      <c r="D653" s="18"/>
      <c r="E653" s="18"/>
      <c r="F653" s="18"/>
      <c r="G653" s="18"/>
      <c r="H653" s="18"/>
      <c r="I653" s="18"/>
      <c r="J653" s="18"/>
      <c r="K653" s="18"/>
      <c r="L653" s="18"/>
      <c r="M653" s="18"/>
      <c r="N653" s="18"/>
      <c r="O653" s="18"/>
      <c r="P653" s="18"/>
      <c r="Q653" s="18"/>
      <c r="R653" s="18"/>
    </row>
    <row r="654" spans="2:18">
      <c r="B654" s="18"/>
      <c r="C654" s="18"/>
      <c r="D654" s="18"/>
      <c r="E654" s="18"/>
      <c r="F654" s="18"/>
      <c r="G654" s="18"/>
      <c r="H654" s="18"/>
      <c r="I654" s="18"/>
      <c r="J654" s="18"/>
      <c r="K654" s="18"/>
      <c r="L654" s="18"/>
      <c r="M654" s="18"/>
      <c r="N654" s="18"/>
      <c r="O654" s="18"/>
      <c r="P654" s="18"/>
      <c r="Q654" s="18"/>
      <c r="R654" s="18"/>
    </row>
    <row r="655" spans="2:18">
      <c r="B655" s="18"/>
      <c r="C655" s="18"/>
      <c r="D655" s="18"/>
      <c r="E655" s="18"/>
      <c r="F655" s="18"/>
      <c r="G655" s="18"/>
      <c r="H655" s="18"/>
      <c r="I655" s="18"/>
      <c r="J655" s="18"/>
      <c r="K655" s="18"/>
      <c r="L655" s="18"/>
      <c r="M655" s="18"/>
      <c r="N655" s="18"/>
      <c r="O655" s="18"/>
      <c r="P655" s="18"/>
      <c r="Q655" s="18"/>
      <c r="R655" s="18"/>
    </row>
    <row r="656" spans="2:18">
      <c r="B656" s="18"/>
      <c r="C656" s="18"/>
      <c r="D656" s="18"/>
      <c r="E656" s="18"/>
      <c r="F656" s="18"/>
      <c r="G656" s="18"/>
      <c r="H656" s="18"/>
      <c r="I656" s="18"/>
      <c r="J656" s="18"/>
      <c r="K656" s="18"/>
      <c r="L656" s="18"/>
      <c r="M656" s="18"/>
      <c r="N656" s="18"/>
      <c r="O656" s="18"/>
      <c r="P656" s="18"/>
      <c r="Q656" s="18"/>
      <c r="R656" s="18"/>
    </row>
    <row r="657" spans="2:18">
      <c r="B657" s="18"/>
      <c r="C657" s="18"/>
      <c r="D657" s="18"/>
      <c r="E657" s="18"/>
      <c r="F657" s="18"/>
      <c r="G657" s="18"/>
      <c r="H657" s="18"/>
      <c r="I657" s="18"/>
      <c r="J657" s="18"/>
      <c r="K657" s="18"/>
      <c r="L657" s="18"/>
      <c r="M657" s="18"/>
      <c r="N657" s="18"/>
      <c r="O657" s="18"/>
      <c r="P657" s="18"/>
      <c r="Q657" s="18"/>
      <c r="R657" s="18"/>
    </row>
    <row r="658" spans="2:18">
      <c r="B658" s="18"/>
      <c r="C658" s="18"/>
      <c r="D658" s="18"/>
      <c r="E658" s="18"/>
      <c r="F658" s="18"/>
      <c r="G658" s="18"/>
      <c r="H658" s="18"/>
      <c r="I658" s="18"/>
      <c r="J658" s="18"/>
      <c r="K658" s="18"/>
      <c r="L658" s="18"/>
      <c r="M658" s="18"/>
      <c r="N658" s="18"/>
      <c r="O658" s="18"/>
      <c r="P658" s="18"/>
      <c r="Q658" s="18"/>
      <c r="R658" s="18"/>
    </row>
    <row r="659" spans="2:18">
      <c r="B659" s="18"/>
      <c r="C659" s="18"/>
      <c r="D659" s="18"/>
      <c r="E659" s="18"/>
      <c r="F659" s="18"/>
      <c r="G659" s="18"/>
      <c r="H659" s="18"/>
      <c r="I659" s="18"/>
      <c r="J659" s="18"/>
      <c r="K659" s="18"/>
      <c r="L659" s="18"/>
      <c r="M659" s="18"/>
      <c r="N659" s="18"/>
      <c r="O659" s="18"/>
      <c r="P659" s="18"/>
      <c r="Q659" s="18"/>
      <c r="R659" s="18"/>
    </row>
    <row r="660" spans="2:18">
      <c r="B660" s="18"/>
      <c r="C660" s="18"/>
      <c r="D660" s="18"/>
      <c r="E660" s="18"/>
      <c r="F660" s="18"/>
      <c r="G660" s="18"/>
      <c r="H660" s="18"/>
      <c r="I660" s="18"/>
      <c r="J660" s="18"/>
      <c r="K660" s="18"/>
      <c r="L660" s="18"/>
      <c r="M660" s="18"/>
      <c r="N660" s="18"/>
      <c r="O660" s="18"/>
      <c r="P660" s="18"/>
      <c r="Q660" s="18"/>
      <c r="R660" s="18"/>
    </row>
    <row r="661" spans="2:18">
      <c r="B661" s="18"/>
      <c r="C661" s="18"/>
      <c r="D661" s="18"/>
      <c r="E661" s="18"/>
      <c r="F661" s="18"/>
      <c r="G661" s="18"/>
      <c r="H661" s="18"/>
      <c r="I661" s="18"/>
      <c r="J661" s="18"/>
      <c r="K661" s="18"/>
      <c r="L661" s="18"/>
      <c r="M661" s="18"/>
      <c r="N661" s="18"/>
      <c r="O661" s="18"/>
      <c r="P661" s="18"/>
      <c r="Q661" s="18"/>
      <c r="R661" s="18"/>
    </row>
    <row r="662" spans="2:18">
      <c r="B662" s="18"/>
      <c r="C662" s="18"/>
      <c r="D662" s="18"/>
      <c r="E662" s="18"/>
      <c r="F662" s="18"/>
      <c r="G662" s="18"/>
      <c r="H662" s="18"/>
      <c r="I662" s="18"/>
      <c r="J662" s="18"/>
      <c r="K662" s="18"/>
      <c r="L662" s="18"/>
      <c r="M662" s="18"/>
      <c r="N662" s="18"/>
      <c r="O662" s="18"/>
      <c r="P662" s="18"/>
      <c r="Q662" s="18"/>
      <c r="R662" s="18"/>
    </row>
    <row r="663" spans="2:18">
      <c r="B663" s="18"/>
      <c r="C663" s="18"/>
      <c r="D663" s="18"/>
      <c r="E663" s="18"/>
      <c r="F663" s="18"/>
      <c r="G663" s="18"/>
      <c r="H663" s="18"/>
      <c r="I663" s="18"/>
      <c r="J663" s="18"/>
      <c r="K663" s="18"/>
      <c r="L663" s="18"/>
      <c r="M663" s="18"/>
      <c r="N663" s="18"/>
      <c r="O663" s="18"/>
      <c r="P663" s="18"/>
      <c r="Q663" s="18"/>
      <c r="R663" s="18"/>
    </row>
    <row r="664" spans="2:18">
      <c r="B664" s="18"/>
      <c r="C664" s="18"/>
      <c r="D664" s="18"/>
      <c r="E664" s="18"/>
      <c r="F664" s="18"/>
      <c r="G664" s="18"/>
      <c r="H664" s="18"/>
      <c r="I664" s="18"/>
      <c r="J664" s="18"/>
      <c r="K664" s="18"/>
      <c r="L664" s="18"/>
      <c r="M664" s="18"/>
      <c r="N664" s="18"/>
      <c r="O664" s="18"/>
      <c r="P664" s="18"/>
      <c r="Q664" s="18"/>
      <c r="R664" s="18"/>
    </row>
    <row r="665" spans="2:18">
      <c r="B665" s="18"/>
      <c r="C665" s="18"/>
      <c r="D665" s="18"/>
      <c r="E665" s="18"/>
      <c r="F665" s="18"/>
      <c r="G665" s="18"/>
      <c r="H665" s="18"/>
      <c r="I665" s="18"/>
      <c r="J665" s="18"/>
      <c r="K665" s="18"/>
      <c r="L665" s="18"/>
      <c r="M665" s="18"/>
      <c r="N665" s="18"/>
      <c r="O665" s="18"/>
      <c r="P665" s="18"/>
      <c r="Q665" s="18"/>
      <c r="R665" s="18"/>
    </row>
    <row r="666" spans="2:18">
      <c r="B666" s="18"/>
      <c r="C666" s="18"/>
      <c r="D666" s="18"/>
      <c r="E666" s="18"/>
      <c r="F666" s="18"/>
      <c r="G666" s="18"/>
      <c r="H666" s="18"/>
      <c r="I666" s="18"/>
      <c r="J666" s="18"/>
      <c r="K666" s="18"/>
      <c r="L666" s="18"/>
      <c r="M666" s="18"/>
      <c r="N666" s="18"/>
      <c r="O666" s="18"/>
      <c r="P666" s="18"/>
      <c r="Q666" s="18"/>
      <c r="R666" s="18"/>
    </row>
    <row r="667" spans="2:18">
      <c r="B667" s="18"/>
      <c r="C667" s="18"/>
      <c r="D667" s="18"/>
      <c r="E667" s="18"/>
      <c r="F667" s="18"/>
      <c r="G667" s="18"/>
      <c r="H667" s="18"/>
      <c r="I667" s="18"/>
      <c r="J667" s="18"/>
      <c r="K667" s="18"/>
      <c r="L667" s="18"/>
      <c r="M667" s="18"/>
      <c r="N667" s="18"/>
      <c r="O667" s="18"/>
      <c r="P667" s="18"/>
      <c r="Q667" s="18"/>
      <c r="R667" s="18"/>
    </row>
    <row r="668" spans="2:18">
      <c r="B668" s="18"/>
      <c r="C668" s="18"/>
      <c r="D668" s="18"/>
      <c r="E668" s="18"/>
      <c r="F668" s="18"/>
      <c r="G668" s="18"/>
      <c r="H668" s="18"/>
      <c r="I668" s="18"/>
      <c r="J668" s="18"/>
      <c r="K668" s="18"/>
      <c r="L668" s="18"/>
      <c r="M668" s="18"/>
      <c r="N668" s="18"/>
      <c r="O668" s="18"/>
      <c r="P668" s="18"/>
      <c r="Q668" s="18"/>
      <c r="R668" s="18"/>
    </row>
    <row r="669" spans="2:18">
      <c r="B669" s="18"/>
      <c r="C669" s="18"/>
      <c r="D669" s="18"/>
      <c r="E669" s="18"/>
      <c r="F669" s="18"/>
      <c r="G669" s="18"/>
      <c r="H669" s="18"/>
      <c r="I669" s="18"/>
      <c r="J669" s="18"/>
      <c r="K669" s="18"/>
      <c r="L669" s="18"/>
      <c r="M669" s="18"/>
      <c r="N669" s="18"/>
      <c r="O669" s="18"/>
      <c r="P669" s="18"/>
      <c r="Q669" s="18"/>
      <c r="R669" s="18"/>
    </row>
    <row r="670" spans="2:18">
      <c r="B670" s="18"/>
      <c r="C670" s="18"/>
      <c r="D670" s="18"/>
      <c r="E670" s="18"/>
      <c r="F670" s="18"/>
      <c r="G670" s="18"/>
      <c r="H670" s="18"/>
      <c r="I670" s="18"/>
      <c r="J670" s="18"/>
      <c r="K670" s="18"/>
      <c r="L670" s="18"/>
      <c r="M670" s="18"/>
      <c r="N670" s="18"/>
      <c r="O670" s="18"/>
      <c r="P670" s="18"/>
      <c r="Q670" s="18"/>
      <c r="R670" s="18"/>
    </row>
    <row r="671" spans="2:18">
      <c r="B671" s="18"/>
      <c r="C671" s="18"/>
      <c r="D671" s="18"/>
      <c r="E671" s="18"/>
      <c r="F671" s="18"/>
      <c r="G671" s="18"/>
      <c r="H671" s="18"/>
      <c r="I671" s="18"/>
      <c r="J671" s="18"/>
      <c r="K671" s="18"/>
      <c r="L671" s="18"/>
      <c r="M671" s="18"/>
      <c r="N671" s="18"/>
      <c r="O671" s="18"/>
      <c r="P671" s="18"/>
      <c r="Q671" s="18"/>
      <c r="R671" s="18"/>
    </row>
    <row r="672" spans="2:18">
      <c r="B672" s="18"/>
      <c r="C672" s="18"/>
      <c r="D672" s="18"/>
      <c r="E672" s="18"/>
      <c r="F672" s="18"/>
      <c r="G672" s="18"/>
      <c r="H672" s="18"/>
      <c r="I672" s="18"/>
      <c r="J672" s="18"/>
      <c r="K672" s="18"/>
      <c r="L672" s="18"/>
      <c r="M672" s="18"/>
      <c r="N672" s="18"/>
      <c r="O672" s="18"/>
      <c r="P672" s="18"/>
      <c r="Q672" s="18"/>
      <c r="R672" s="18"/>
    </row>
    <row r="673" spans="2:18">
      <c r="B673" s="18"/>
      <c r="C673" s="18"/>
      <c r="D673" s="18"/>
      <c r="E673" s="18"/>
      <c r="F673" s="18"/>
      <c r="G673" s="18"/>
      <c r="H673" s="18"/>
      <c r="I673" s="18"/>
      <c r="J673" s="18"/>
      <c r="K673" s="18"/>
      <c r="L673" s="18"/>
      <c r="M673" s="18"/>
      <c r="N673" s="18"/>
      <c r="O673" s="18"/>
      <c r="P673" s="18"/>
      <c r="Q673" s="18"/>
      <c r="R673" s="18"/>
    </row>
    <row r="674" spans="2:18">
      <c r="B674" s="18"/>
      <c r="C674" s="18"/>
      <c r="D674" s="18"/>
      <c r="E674" s="18"/>
      <c r="F674" s="18"/>
      <c r="G674" s="18"/>
      <c r="H674" s="18"/>
      <c r="I674" s="18"/>
      <c r="J674" s="18"/>
      <c r="K674" s="18"/>
      <c r="L674" s="18"/>
      <c r="M674" s="18"/>
      <c r="N674" s="18"/>
      <c r="O674" s="18"/>
      <c r="P674" s="18"/>
      <c r="Q674" s="18"/>
      <c r="R674" s="18"/>
    </row>
    <row r="675" spans="2:18">
      <c r="B675" s="18"/>
      <c r="C675" s="18"/>
      <c r="D675" s="18"/>
      <c r="E675" s="18"/>
      <c r="F675" s="18"/>
      <c r="G675" s="18"/>
      <c r="H675" s="18"/>
      <c r="I675" s="18"/>
      <c r="J675" s="18"/>
      <c r="K675" s="18"/>
      <c r="L675" s="18"/>
      <c r="M675" s="18"/>
      <c r="N675" s="18"/>
      <c r="O675" s="18"/>
      <c r="P675" s="18"/>
      <c r="Q675" s="18"/>
      <c r="R675" s="18"/>
    </row>
    <row r="676" spans="2:18">
      <c r="B676" s="18"/>
      <c r="C676" s="18"/>
      <c r="D676" s="18"/>
      <c r="E676" s="18"/>
      <c r="F676" s="18"/>
      <c r="G676" s="18"/>
      <c r="H676" s="18"/>
      <c r="I676" s="18"/>
      <c r="J676" s="18"/>
      <c r="K676" s="18"/>
      <c r="L676" s="18"/>
      <c r="M676" s="18"/>
      <c r="N676" s="18"/>
      <c r="O676" s="18"/>
      <c r="P676" s="18"/>
      <c r="Q676" s="18"/>
      <c r="R676" s="18"/>
    </row>
    <row r="677" spans="2:18">
      <c r="B677" s="18"/>
      <c r="C677" s="18"/>
      <c r="D677" s="18"/>
      <c r="E677" s="18"/>
      <c r="F677" s="18"/>
      <c r="G677" s="18"/>
      <c r="H677" s="18"/>
      <c r="I677" s="18"/>
      <c r="J677" s="18"/>
      <c r="K677" s="18"/>
      <c r="L677" s="18"/>
      <c r="M677" s="18"/>
      <c r="N677" s="18"/>
      <c r="O677" s="18"/>
      <c r="P677" s="18"/>
      <c r="Q677" s="18"/>
      <c r="R677" s="18"/>
    </row>
    <row r="678" spans="2:18">
      <c r="B678" s="18"/>
      <c r="C678" s="18"/>
      <c r="D678" s="18"/>
      <c r="E678" s="18"/>
      <c r="F678" s="18"/>
      <c r="G678" s="18"/>
      <c r="H678" s="18"/>
      <c r="I678" s="18"/>
      <c r="J678" s="18"/>
      <c r="K678" s="18"/>
      <c r="L678" s="18"/>
      <c r="M678" s="18"/>
      <c r="N678" s="18"/>
      <c r="O678" s="18"/>
      <c r="P678" s="18"/>
      <c r="Q678" s="18"/>
      <c r="R678" s="18"/>
    </row>
    <row r="679" spans="2:18">
      <c r="B679" s="18"/>
      <c r="C679" s="18"/>
      <c r="D679" s="18"/>
      <c r="E679" s="18"/>
      <c r="F679" s="18"/>
      <c r="G679" s="18"/>
      <c r="H679" s="18"/>
      <c r="I679" s="18"/>
      <c r="J679" s="18"/>
      <c r="K679" s="18"/>
      <c r="L679" s="18"/>
      <c r="M679" s="18"/>
      <c r="N679" s="18"/>
      <c r="O679" s="18"/>
      <c r="P679" s="18"/>
      <c r="Q679" s="18"/>
      <c r="R679" s="18"/>
    </row>
    <row r="680" spans="2:18">
      <c r="B680" s="18"/>
      <c r="C680" s="18"/>
      <c r="D680" s="18"/>
      <c r="E680" s="18"/>
      <c r="F680" s="18"/>
      <c r="G680" s="18"/>
      <c r="H680" s="18"/>
      <c r="I680" s="18"/>
      <c r="J680" s="18"/>
      <c r="K680" s="18"/>
      <c r="L680" s="18"/>
      <c r="M680" s="18"/>
      <c r="N680" s="18"/>
      <c r="O680" s="18"/>
      <c r="P680" s="18"/>
      <c r="Q680" s="18"/>
      <c r="R680" s="18"/>
    </row>
    <row r="681" spans="2:18">
      <c r="B681" s="18"/>
      <c r="C681" s="18"/>
      <c r="D681" s="18"/>
      <c r="E681" s="18"/>
      <c r="F681" s="18"/>
      <c r="G681" s="18"/>
      <c r="H681" s="18"/>
      <c r="I681" s="18"/>
      <c r="J681" s="18"/>
      <c r="K681" s="18"/>
      <c r="L681" s="18"/>
      <c r="M681" s="18"/>
      <c r="N681" s="18"/>
      <c r="O681" s="18"/>
      <c r="P681" s="18"/>
      <c r="Q681" s="18"/>
      <c r="R681" s="18"/>
    </row>
    <row r="682" spans="2:18">
      <c r="B682" s="18"/>
      <c r="C682" s="18"/>
      <c r="D682" s="18"/>
      <c r="E682" s="18"/>
      <c r="F682" s="18"/>
      <c r="G682" s="18"/>
      <c r="H682" s="18"/>
      <c r="I682" s="18"/>
      <c r="J682" s="18"/>
      <c r="K682" s="18"/>
      <c r="L682" s="18"/>
      <c r="M682" s="18"/>
      <c r="N682" s="18"/>
      <c r="O682" s="18"/>
      <c r="P682" s="18"/>
      <c r="Q682" s="18"/>
      <c r="R682" s="18"/>
    </row>
    <row r="683" spans="2:18">
      <c r="B683" s="18"/>
      <c r="C683" s="18"/>
      <c r="D683" s="18"/>
      <c r="E683" s="18"/>
      <c r="F683" s="18"/>
      <c r="G683" s="18"/>
      <c r="H683" s="18"/>
      <c r="I683" s="18"/>
      <c r="J683" s="18"/>
      <c r="K683" s="18"/>
      <c r="L683" s="18"/>
      <c r="M683" s="18"/>
      <c r="N683" s="18"/>
      <c r="O683" s="18"/>
      <c r="P683" s="18"/>
      <c r="Q683" s="18"/>
      <c r="R683" s="18"/>
    </row>
    <row r="684" spans="2:18">
      <c r="B684" s="18"/>
      <c r="C684" s="18"/>
      <c r="D684" s="18"/>
      <c r="E684" s="18"/>
      <c r="F684" s="18"/>
      <c r="G684" s="18"/>
      <c r="H684" s="18"/>
      <c r="I684" s="18"/>
      <c r="J684" s="18"/>
      <c r="K684" s="18"/>
      <c r="L684" s="18"/>
      <c r="M684" s="18"/>
      <c r="N684" s="18"/>
      <c r="O684" s="18"/>
      <c r="P684" s="18"/>
      <c r="Q684" s="18"/>
      <c r="R684" s="18"/>
    </row>
    <row r="685" spans="2:18">
      <c r="B685" s="18"/>
      <c r="C685" s="18"/>
      <c r="D685" s="18"/>
      <c r="E685" s="18"/>
      <c r="F685" s="18"/>
      <c r="G685" s="18"/>
      <c r="H685" s="18"/>
      <c r="I685" s="18"/>
      <c r="J685" s="18"/>
      <c r="K685" s="18"/>
      <c r="L685" s="18"/>
      <c r="M685" s="18"/>
      <c r="N685" s="18"/>
      <c r="O685" s="18"/>
      <c r="P685" s="18"/>
      <c r="Q685" s="18"/>
      <c r="R685" s="18"/>
    </row>
    <row r="686" spans="2:18">
      <c r="B686" s="18"/>
      <c r="C686" s="18"/>
      <c r="D686" s="18"/>
      <c r="E686" s="18"/>
      <c r="F686" s="18"/>
      <c r="G686" s="18"/>
      <c r="H686" s="18"/>
      <c r="I686" s="18"/>
      <c r="J686" s="18"/>
      <c r="K686" s="18"/>
      <c r="L686" s="18"/>
      <c r="M686" s="18"/>
      <c r="N686" s="18"/>
      <c r="O686" s="18"/>
      <c r="P686" s="18"/>
      <c r="Q686" s="18"/>
      <c r="R686" s="18"/>
    </row>
    <row r="687" spans="2:18">
      <c r="B687" s="18"/>
      <c r="C687" s="18"/>
      <c r="D687" s="18"/>
      <c r="E687" s="18"/>
      <c r="F687" s="18"/>
      <c r="G687" s="18"/>
      <c r="H687" s="18"/>
      <c r="I687" s="18"/>
      <c r="J687" s="18"/>
      <c r="K687" s="18"/>
      <c r="L687" s="18"/>
      <c r="M687" s="18"/>
      <c r="N687" s="18"/>
      <c r="O687" s="18"/>
      <c r="P687" s="18"/>
      <c r="Q687" s="18"/>
      <c r="R687" s="18"/>
    </row>
    <row r="688" spans="2:18">
      <c r="B688" s="18"/>
      <c r="C688" s="18"/>
      <c r="D688" s="18"/>
      <c r="E688" s="18"/>
      <c r="F688" s="18"/>
      <c r="G688" s="18"/>
      <c r="H688" s="18"/>
      <c r="I688" s="18"/>
      <c r="J688" s="18"/>
      <c r="K688" s="18"/>
      <c r="L688" s="18"/>
      <c r="M688" s="18"/>
      <c r="N688" s="18"/>
      <c r="O688" s="18"/>
      <c r="P688" s="18"/>
      <c r="Q688" s="18"/>
      <c r="R688" s="18"/>
    </row>
    <row r="689" spans="2:18">
      <c r="B689" s="18"/>
      <c r="C689" s="18"/>
      <c r="D689" s="18"/>
      <c r="E689" s="18"/>
      <c r="F689" s="18"/>
      <c r="G689" s="18"/>
      <c r="H689" s="18"/>
      <c r="I689" s="18"/>
      <c r="J689" s="18"/>
      <c r="K689" s="18"/>
      <c r="L689" s="18"/>
      <c r="M689" s="18"/>
      <c r="N689" s="18"/>
      <c r="O689" s="18"/>
      <c r="P689" s="18"/>
      <c r="Q689" s="18"/>
      <c r="R689" s="18"/>
    </row>
    <row r="690" spans="2:18">
      <c r="B690" s="18"/>
      <c r="C690" s="18"/>
      <c r="D690" s="18"/>
      <c r="E690" s="18"/>
      <c r="F690" s="18"/>
      <c r="G690" s="18"/>
      <c r="H690" s="18"/>
      <c r="I690" s="18"/>
      <c r="J690" s="18"/>
      <c r="K690" s="18"/>
      <c r="L690" s="18"/>
      <c r="M690" s="18"/>
      <c r="N690" s="18"/>
      <c r="O690" s="18"/>
      <c r="P690" s="18"/>
      <c r="Q690" s="18"/>
      <c r="R690" s="18"/>
    </row>
    <row r="691" spans="2:18">
      <c r="B691" s="18"/>
      <c r="C691" s="18"/>
      <c r="D691" s="18"/>
      <c r="E691" s="18"/>
      <c r="F691" s="18"/>
      <c r="G691" s="18"/>
      <c r="H691" s="18"/>
      <c r="I691" s="18"/>
      <c r="J691" s="18"/>
      <c r="K691" s="18"/>
      <c r="L691" s="18"/>
      <c r="M691" s="18"/>
      <c r="N691" s="18"/>
      <c r="O691" s="18"/>
      <c r="P691" s="18"/>
      <c r="Q691" s="18"/>
      <c r="R691" s="18"/>
    </row>
    <row r="692" spans="2:18">
      <c r="B692" s="18"/>
      <c r="C692" s="18"/>
      <c r="D692" s="18"/>
      <c r="E692" s="18"/>
      <c r="F692" s="18"/>
      <c r="G692" s="18"/>
      <c r="H692" s="18"/>
      <c r="I692" s="18"/>
      <c r="J692" s="18"/>
      <c r="K692" s="18"/>
      <c r="L692" s="18"/>
      <c r="M692" s="18"/>
      <c r="N692" s="18"/>
      <c r="O692" s="18"/>
      <c r="P692" s="18"/>
      <c r="Q692" s="18"/>
      <c r="R692" s="18"/>
    </row>
    <row r="693" spans="2:18">
      <c r="B693" s="18"/>
      <c r="C693" s="18"/>
      <c r="D693" s="18"/>
      <c r="E693" s="18"/>
      <c r="F693" s="18"/>
      <c r="G693" s="18"/>
      <c r="H693" s="18"/>
      <c r="I693" s="18"/>
      <c r="J693" s="18"/>
      <c r="K693" s="18"/>
      <c r="L693" s="18"/>
      <c r="M693" s="18"/>
      <c r="N693" s="18"/>
      <c r="O693" s="18"/>
      <c r="P693" s="18"/>
      <c r="Q693" s="18"/>
      <c r="R693" s="18"/>
    </row>
    <row r="694" spans="2:18">
      <c r="B694" s="18"/>
      <c r="C694" s="18"/>
      <c r="D694" s="18"/>
      <c r="E694" s="18"/>
      <c r="F694" s="18"/>
      <c r="G694" s="18"/>
      <c r="H694" s="18"/>
      <c r="I694" s="18"/>
      <c r="J694" s="18"/>
      <c r="K694" s="18"/>
      <c r="L694" s="18"/>
      <c r="M694" s="18"/>
      <c r="N694" s="18"/>
      <c r="O694" s="18"/>
      <c r="P694" s="18"/>
      <c r="Q694" s="18"/>
      <c r="R694" s="18"/>
    </row>
    <row r="695" spans="2:18">
      <c r="B695" s="18"/>
      <c r="C695" s="18"/>
      <c r="D695" s="18"/>
      <c r="E695" s="18"/>
      <c r="F695" s="18"/>
      <c r="G695" s="18"/>
      <c r="H695" s="18"/>
      <c r="I695" s="18"/>
      <c r="J695" s="18"/>
      <c r="K695" s="18"/>
      <c r="L695" s="18"/>
      <c r="M695" s="18"/>
      <c r="N695" s="18"/>
      <c r="O695" s="18"/>
      <c r="P695" s="18"/>
      <c r="Q695" s="18"/>
      <c r="R695" s="18"/>
    </row>
    <row r="696" spans="2:18">
      <c r="B696" s="18"/>
      <c r="C696" s="18"/>
      <c r="D696" s="18"/>
      <c r="E696" s="18"/>
      <c r="F696" s="18"/>
      <c r="G696" s="18"/>
      <c r="H696" s="18"/>
      <c r="I696" s="18"/>
      <c r="J696" s="18"/>
      <c r="K696" s="18"/>
      <c r="L696" s="18"/>
      <c r="M696" s="18"/>
      <c r="N696" s="18"/>
      <c r="O696" s="18"/>
      <c r="P696" s="18"/>
      <c r="Q696" s="18"/>
      <c r="R696" s="18"/>
    </row>
    <row r="697" spans="2:18">
      <c r="B697" s="18"/>
      <c r="C697" s="18"/>
      <c r="D697" s="18"/>
      <c r="E697" s="18"/>
      <c r="F697" s="18"/>
      <c r="G697" s="18"/>
      <c r="H697" s="18"/>
      <c r="I697" s="18"/>
      <c r="J697" s="18"/>
      <c r="K697" s="18"/>
      <c r="L697" s="18"/>
      <c r="M697" s="18"/>
      <c r="N697" s="18"/>
      <c r="O697" s="18"/>
      <c r="P697" s="18"/>
      <c r="Q697" s="18"/>
      <c r="R697" s="18"/>
    </row>
    <row r="698" spans="2:18">
      <c r="B698" s="18"/>
      <c r="C698" s="18"/>
      <c r="D698" s="18"/>
      <c r="E698" s="18"/>
      <c r="F698" s="18"/>
      <c r="G698" s="18"/>
      <c r="H698" s="18"/>
      <c r="I698" s="18"/>
      <c r="J698" s="18"/>
      <c r="K698" s="18"/>
      <c r="L698" s="18"/>
      <c r="M698" s="18"/>
      <c r="N698" s="18"/>
      <c r="O698" s="18"/>
      <c r="P698" s="18"/>
      <c r="Q698" s="18"/>
      <c r="R698" s="18"/>
    </row>
    <row r="699" spans="2:18">
      <c r="B699" s="18"/>
      <c r="C699" s="18"/>
      <c r="D699" s="18"/>
      <c r="E699" s="18"/>
      <c r="F699" s="18"/>
      <c r="G699" s="18"/>
      <c r="H699" s="18"/>
      <c r="I699" s="18"/>
      <c r="J699" s="18"/>
      <c r="K699" s="18"/>
      <c r="L699" s="18"/>
      <c r="M699" s="18"/>
      <c r="N699" s="18"/>
      <c r="O699" s="18"/>
      <c r="P699" s="18"/>
      <c r="Q699" s="18"/>
      <c r="R699" s="18"/>
    </row>
    <row r="700" spans="2:18">
      <c r="B700" s="18"/>
      <c r="C700" s="18"/>
      <c r="D700" s="18"/>
      <c r="E700" s="18"/>
      <c r="F700" s="18"/>
      <c r="G700" s="18"/>
      <c r="H700" s="18"/>
      <c r="I700" s="18"/>
      <c r="J700" s="18"/>
      <c r="K700" s="18"/>
      <c r="L700" s="18"/>
      <c r="M700" s="18"/>
      <c r="N700" s="18"/>
      <c r="O700" s="18"/>
      <c r="P700" s="18"/>
      <c r="Q700" s="18"/>
      <c r="R700" s="18"/>
    </row>
    <row r="701" spans="2:18">
      <c r="B701" s="18"/>
      <c r="C701" s="18"/>
      <c r="D701" s="18"/>
      <c r="E701" s="18"/>
      <c r="F701" s="18"/>
      <c r="G701" s="18"/>
      <c r="H701" s="18"/>
      <c r="I701" s="18"/>
      <c r="J701" s="18"/>
      <c r="K701" s="18"/>
      <c r="L701" s="18"/>
      <c r="M701" s="18"/>
      <c r="N701" s="18"/>
      <c r="O701" s="18"/>
      <c r="P701" s="18"/>
      <c r="Q701" s="18"/>
      <c r="R701" s="18"/>
    </row>
    <row r="702" spans="2:18">
      <c r="B702" s="18"/>
      <c r="C702" s="18"/>
      <c r="D702" s="18"/>
      <c r="E702" s="18"/>
      <c r="F702" s="18"/>
      <c r="G702" s="18"/>
      <c r="H702" s="18"/>
      <c r="I702" s="18"/>
      <c r="J702" s="18"/>
      <c r="K702" s="18"/>
      <c r="L702" s="18"/>
      <c r="M702" s="18"/>
      <c r="N702" s="18"/>
      <c r="O702" s="18"/>
      <c r="P702" s="18"/>
      <c r="Q702" s="18"/>
      <c r="R702" s="18"/>
    </row>
    <row r="703" spans="2:18">
      <c r="B703" s="18"/>
      <c r="C703" s="18"/>
      <c r="D703" s="18"/>
      <c r="E703" s="18"/>
      <c r="F703" s="18"/>
      <c r="G703" s="18"/>
      <c r="H703" s="18"/>
      <c r="I703" s="18"/>
      <c r="J703" s="18"/>
      <c r="K703" s="18"/>
      <c r="L703" s="18"/>
      <c r="M703" s="18"/>
      <c r="N703" s="18"/>
      <c r="O703" s="18"/>
      <c r="P703" s="18"/>
      <c r="Q703" s="18"/>
      <c r="R703" s="18"/>
    </row>
    <row r="704" spans="2:18">
      <c r="B704" s="18"/>
      <c r="C704" s="18"/>
      <c r="D704" s="18"/>
      <c r="E704" s="18"/>
      <c r="F704" s="18"/>
      <c r="G704" s="18"/>
      <c r="H704" s="18"/>
      <c r="I704" s="18"/>
      <c r="J704" s="18"/>
      <c r="K704" s="18"/>
      <c r="L704" s="18"/>
      <c r="M704" s="18"/>
      <c r="N704" s="18"/>
      <c r="O704" s="18"/>
      <c r="P704" s="18"/>
      <c r="Q704" s="18"/>
      <c r="R704" s="18"/>
    </row>
    <row r="705" spans="2:18">
      <c r="B705" s="18"/>
      <c r="C705" s="18"/>
      <c r="D705" s="18"/>
      <c r="E705" s="18"/>
      <c r="F705" s="18"/>
      <c r="G705" s="18"/>
      <c r="H705" s="18"/>
      <c r="I705" s="18"/>
      <c r="J705" s="18"/>
      <c r="K705" s="18"/>
      <c r="L705" s="18"/>
      <c r="M705" s="18"/>
      <c r="N705" s="18"/>
      <c r="O705" s="18"/>
      <c r="P705" s="18"/>
      <c r="Q705" s="18"/>
      <c r="R705" s="18"/>
    </row>
    <row r="706" spans="2:18">
      <c r="B706" s="18"/>
      <c r="C706" s="18"/>
      <c r="D706" s="18"/>
      <c r="E706" s="18"/>
      <c r="F706" s="18"/>
      <c r="G706" s="18"/>
      <c r="H706" s="18"/>
      <c r="I706" s="18"/>
      <c r="J706" s="18"/>
      <c r="K706" s="18"/>
      <c r="L706" s="18"/>
      <c r="M706" s="18"/>
      <c r="N706" s="18"/>
      <c r="O706" s="18"/>
      <c r="P706" s="18"/>
      <c r="Q706" s="18"/>
      <c r="R706" s="18"/>
    </row>
    <row r="707" spans="2:18">
      <c r="B707" s="18"/>
      <c r="C707" s="18"/>
      <c r="D707" s="18"/>
      <c r="E707" s="18"/>
      <c r="F707" s="18"/>
      <c r="G707" s="18"/>
      <c r="H707" s="18"/>
      <c r="I707" s="18"/>
      <c r="J707" s="18"/>
      <c r="K707" s="18"/>
      <c r="L707" s="18"/>
      <c r="M707" s="18"/>
      <c r="N707" s="18"/>
      <c r="O707" s="18"/>
      <c r="P707" s="18"/>
      <c r="Q707" s="18"/>
      <c r="R707" s="18"/>
    </row>
    <row r="708" spans="2:18">
      <c r="B708" s="18"/>
      <c r="C708" s="18"/>
      <c r="D708" s="18"/>
      <c r="E708" s="18"/>
      <c r="F708" s="18"/>
      <c r="G708" s="18"/>
      <c r="H708" s="18"/>
      <c r="I708" s="18"/>
      <c r="J708" s="18"/>
      <c r="K708" s="18"/>
      <c r="L708" s="18"/>
      <c r="M708" s="18"/>
      <c r="N708" s="18"/>
      <c r="O708" s="18"/>
      <c r="P708" s="18"/>
      <c r="Q708" s="18"/>
      <c r="R708" s="18"/>
    </row>
    <row r="709" spans="2:18">
      <c r="B709" s="18"/>
      <c r="C709" s="18"/>
      <c r="D709" s="18"/>
      <c r="E709" s="18"/>
      <c r="F709" s="18"/>
      <c r="G709" s="18"/>
      <c r="H709" s="18"/>
      <c r="I709" s="18"/>
      <c r="J709" s="18"/>
      <c r="K709" s="18"/>
      <c r="L709" s="18"/>
      <c r="M709" s="18"/>
      <c r="N709" s="18"/>
      <c r="O709" s="18"/>
      <c r="P709" s="18"/>
      <c r="Q709" s="18"/>
      <c r="R709" s="18"/>
    </row>
    <row r="710" spans="2:18">
      <c r="B710" s="18"/>
      <c r="C710" s="18"/>
      <c r="D710" s="18"/>
      <c r="E710" s="18"/>
      <c r="F710" s="18"/>
      <c r="G710" s="18"/>
      <c r="H710" s="18"/>
      <c r="I710" s="18"/>
      <c r="J710" s="18"/>
      <c r="K710" s="18"/>
      <c r="L710" s="18"/>
      <c r="M710" s="18"/>
      <c r="N710" s="18"/>
      <c r="O710" s="18"/>
      <c r="P710" s="18"/>
      <c r="Q710" s="18"/>
      <c r="R710" s="18"/>
    </row>
    <row r="711" spans="2:18">
      <c r="B711" s="18"/>
      <c r="C711" s="18"/>
      <c r="D711" s="18"/>
      <c r="E711" s="18"/>
      <c r="F711" s="18"/>
      <c r="G711" s="18"/>
      <c r="H711" s="18"/>
      <c r="I711" s="18"/>
      <c r="J711" s="18"/>
      <c r="K711" s="18"/>
      <c r="L711" s="18"/>
      <c r="M711" s="18"/>
      <c r="N711" s="18"/>
      <c r="O711" s="18"/>
      <c r="P711" s="18"/>
      <c r="Q711" s="18"/>
      <c r="R711" s="18"/>
    </row>
    <row r="712" spans="2:18">
      <c r="B712" s="18"/>
      <c r="C712" s="18"/>
      <c r="D712" s="18"/>
      <c r="E712" s="18"/>
      <c r="F712" s="18"/>
      <c r="G712" s="18"/>
      <c r="H712" s="18"/>
      <c r="I712" s="18"/>
      <c r="J712" s="18"/>
      <c r="K712" s="18"/>
      <c r="L712" s="18"/>
      <c r="M712" s="18"/>
      <c r="N712" s="18"/>
      <c r="O712" s="18"/>
      <c r="P712" s="18"/>
      <c r="Q712" s="18"/>
      <c r="R712" s="18"/>
    </row>
    <row r="713" spans="2:18">
      <c r="B713" s="18"/>
      <c r="C713" s="18"/>
      <c r="D713" s="18"/>
      <c r="E713" s="18"/>
      <c r="F713" s="18"/>
      <c r="G713" s="18"/>
      <c r="H713" s="18"/>
      <c r="I713" s="18"/>
      <c r="J713" s="18"/>
      <c r="K713" s="18"/>
      <c r="L713" s="18"/>
      <c r="M713" s="18"/>
      <c r="N713" s="18"/>
      <c r="O713" s="18"/>
      <c r="P713" s="18"/>
      <c r="Q713" s="18"/>
      <c r="R713" s="18"/>
    </row>
    <row r="714" spans="2:18">
      <c r="B714" s="18"/>
      <c r="C714" s="18"/>
      <c r="D714" s="18"/>
      <c r="E714" s="18"/>
      <c r="F714" s="18"/>
      <c r="G714" s="18"/>
      <c r="H714" s="18"/>
      <c r="I714" s="18"/>
      <c r="J714" s="18"/>
      <c r="K714" s="18"/>
      <c r="L714" s="18"/>
      <c r="M714" s="18"/>
      <c r="N714" s="18"/>
      <c r="O714" s="18"/>
      <c r="P714" s="18"/>
      <c r="Q714" s="18"/>
      <c r="R714" s="18"/>
    </row>
    <row r="715" spans="2:18">
      <c r="B715" s="18"/>
      <c r="C715" s="18"/>
      <c r="D715" s="18"/>
      <c r="E715" s="18"/>
      <c r="F715" s="18"/>
      <c r="G715" s="18"/>
      <c r="H715" s="18"/>
      <c r="I715" s="18"/>
      <c r="J715" s="18"/>
      <c r="K715" s="18"/>
      <c r="L715" s="18"/>
      <c r="M715" s="18"/>
      <c r="N715" s="18"/>
      <c r="O715" s="18"/>
      <c r="P715" s="18"/>
      <c r="Q715" s="18"/>
      <c r="R715" s="18"/>
    </row>
    <row r="716" spans="2:18">
      <c r="B716" s="18"/>
      <c r="C716" s="18"/>
      <c r="D716" s="18"/>
      <c r="E716" s="18"/>
      <c r="F716" s="18"/>
      <c r="G716" s="18"/>
      <c r="H716" s="18"/>
      <c r="I716" s="18"/>
      <c r="J716" s="18"/>
      <c r="K716" s="18"/>
      <c r="L716" s="18"/>
      <c r="M716" s="18"/>
      <c r="N716" s="18"/>
      <c r="O716" s="18"/>
      <c r="P716" s="18"/>
      <c r="Q716" s="18"/>
      <c r="R716" s="18"/>
    </row>
    <row r="717" spans="2:18">
      <c r="B717" s="18"/>
      <c r="C717" s="18"/>
      <c r="D717" s="18"/>
      <c r="E717" s="18"/>
      <c r="F717" s="18"/>
      <c r="G717" s="18"/>
      <c r="H717" s="18"/>
      <c r="I717" s="18"/>
      <c r="J717" s="18"/>
      <c r="K717" s="18"/>
      <c r="L717" s="18"/>
      <c r="M717" s="18"/>
      <c r="N717" s="18"/>
      <c r="O717" s="18"/>
      <c r="P717" s="18"/>
      <c r="Q717" s="18"/>
      <c r="R717" s="18"/>
    </row>
    <row r="718" spans="2:18">
      <c r="B718" s="18"/>
      <c r="C718" s="18"/>
      <c r="D718" s="18"/>
      <c r="E718" s="18"/>
      <c r="F718" s="18"/>
      <c r="G718" s="18"/>
      <c r="H718" s="18"/>
      <c r="I718" s="18"/>
      <c r="J718" s="18"/>
      <c r="K718" s="18"/>
      <c r="L718" s="18"/>
      <c r="M718" s="18"/>
      <c r="N718" s="18"/>
      <c r="O718" s="18"/>
      <c r="P718" s="18"/>
      <c r="Q718" s="18"/>
      <c r="R718" s="18"/>
    </row>
    <row r="719" spans="2:18">
      <c r="B719" s="18"/>
      <c r="C719" s="18"/>
      <c r="D719" s="18"/>
      <c r="E719" s="18"/>
      <c r="F719" s="18"/>
      <c r="G719" s="18"/>
      <c r="H719" s="18"/>
      <c r="I719" s="18"/>
      <c r="J719" s="18"/>
      <c r="K719" s="18"/>
      <c r="L719" s="18"/>
      <c r="M719" s="18"/>
      <c r="N719" s="18"/>
      <c r="O719" s="18"/>
      <c r="P719" s="18"/>
      <c r="Q719" s="18"/>
      <c r="R719" s="18"/>
    </row>
    <row r="720" spans="2:18">
      <c r="B720" s="18"/>
      <c r="C720" s="18"/>
      <c r="D720" s="18"/>
      <c r="E720" s="18"/>
      <c r="F720" s="18"/>
      <c r="G720" s="18"/>
      <c r="H720" s="18"/>
      <c r="I720" s="18"/>
      <c r="J720" s="18"/>
      <c r="K720" s="18"/>
      <c r="L720" s="18"/>
      <c r="M720" s="18"/>
      <c r="N720" s="18"/>
      <c r="O720" s="18"/>
      <c r="P720" s="18"/>
      <c r="Q720" s="18"/>
      <c r="R720" s="18"/>
    </row>
    <row r="721" spans="2:18">
      <c r="B721" s="18"/>
      <c r="C721" s="18"/>
      <c r="D721" s="18"/>
      <c r="E721" s="18"/>
      <c r="F721" s="18"/>
      <c r="G721" s="18"/>
      <c r="H721" s="18"/>
      <c r="I721" s="18"/>
      <c r="J721" s="18"/>
      <c r="K721" s="18"/>
      <c r="L721" s="18"/>
      <c r="M721" s="18"/>
      <c r="N721" s="18"/>
      <c r="O721" s="18"/>
      <c r="P721" s="18"/>
      <c r="Q721" s="18"/>
      <c r="R721" s="18"/>
    </row>
    <row r="722" spans="2:18">
      <c r="B722" s="18"/>
      <c r="C722" s="18"/>
      <c r="D722" s="18"/>
      <c r="E722" s="18"/>
      <c r="F722" s="18"/>
      <c r="G722" s="18"/>
      <c r="H722" s="18"/>
      <c r="I722" s="18"/>
      <c r="J722" s="18"/>
      <c r="K722" s="18"/>
      <c r="L722" s="18"/>
      <c r="M722" s="18"/>
      <c r="N722" s="18"/>
      <c r="O722" s="18"/>
      <c r="P722" s="18"/>
      <c r="Q722" s="18"/>
      <c r="R722" s="18"/>
    </row>
    <row r="723" spans="2:18">
      <c r="B723" s="18"/>
      <c r="C723" s="18"/>
      <c r="D723" s="18"/>
      <c r="E723" s="18"/>
      <c r="F723" s="18"/>
      <c r="G723" s="18"/>
      <c r="H723" s="18"/>
      <c r="I723" s="18"/>
      <c r="J723" s="18"/>
      <c r="K723" s="18"/>
      <c r="L723" s="18"/>
      <c r="M723" s="18"/>
      <c r="N723" s="18"/>
      <c r="O723" s="18"/>
      <c r="P723" s="18"/>
      <c r="Q723" s="18"/>
      <c r="R723" s="18"/>
    </row>
    <row r="724" spans="2:18">
      <c r="B724" s="18"/>
      <c r="C724" s="18"/>
      <c r="D724" s="18"/>
      <c r="E724" s="18"/>
      <c r="F724" s="18"/>
      <c r="G724" s="18"/>
      <c r="H724" s="18"/>
      <c r="I724" s="18"/>
      <c r="J724" s="18"/>
      <c r="K724" s="18"/>
      <c r="L724" s="18"/>
      <c r="M724" s="18"/>
      <c r="N724" s="18"/>
      <c r="O724" s="18"/>
      <c r="P724" s="18"/>
      <c r="Q724" s="18"/>
      <c r="R724" s="18"/>
    </row>
    <row r="725" spans="2:18">
      <c r="B725" s="18"/>
      <c r="C725" s="18"/>
      <c r="D725" s="18"/>
      <c r="E725" s="18"/>
      <c r="F725" s="18"/>
      <c r="G725" s="18"/>
      <c r="H725" s="18"/>
      <c r="I725" s="18"/>
      <c r="J725" s="18"/>
      <c r="K725" s="18"/>
      <c r="L725" s="18"/>
      <c r="M725" s="18"/>
      <c r="N725" s="18"/>
      <c r="O725" s="18"/>
      <c r="P725" s="18"/>
      <c r="Q725" s="18"/>
      <c r="R725" s="18"/>
    </row>
    <row r="726" spans="2:18">
      <c r="B726" s="18"/>
      <c r="C726" s="18"/>
      <c r="D726" s="18"/>
      <c r="E726" s="18"/>
      <c r="F726" s="18"/>
      <c r="G726" s="18"/>
      <c r="H726" s="18"/>
      <c r="I726" s="18"/>
      <c r="J726" s="18"/>
      <c r="K726" s="18"/>
      <c r="L726" s="18"/>
      <c r="M726" s="18"/>
      <c r="N726" s="18"/>
      <c r="O726" s="18"/>
      <c r="P726" s="18"/>
      <c r="Q726" s="18"/>
      <c r="R726" s="18"/>
    </row>
    <row r="727" spans="2:18">
      <c r="B727" s="18"/>
      <c r="C727" s="18"/>
      <c r="D727" s="18"/>
      <c r="E727" s="18"/>
      <c r="F727" s="18"/>
      <c r="G727" s="18"/>
      <c r="H727" s="18"/>
      <c r="I727" s="18"/>
      <c r="J727" s="18"/>
      <c r="K727" s="18"/>
      <c r="L727" s="18"/>
      <c r="M727" s="18"/>
      <c r="N727" s="18"/>
      <c r="O727" s="18"/>
      <c r="P727" s="18"/>
      <c r="Q727" s="18"/>
      <c r="R727" s="18"/>
    </row>
    <row r="728" spans="2:18">
      <c r="B728" s="18"/>
      <c r="C728" s="18"/>
      <c r="D728" s="18"/>
      <c r="E728" s="18"/>
      <c r="F728" s="18"/>
      <c r="G728" s="18"/>
      <c r="H728" s="18"/>
      <c r="I728" s="18"/>
      <c r="J728" s="18"/>
      <c r="K728" s="18"/>
      <c r="L728" s="18"/>
      <c r="M728" s="18"/>
      <c r="N728" s="18"/>
      <c r="O728" s="18"/>
      <c r="P728" s="18"/>
      <c r="Q728" s="18"/>
      <c r="R728" s="18"/>
    </row>
    <row r="729" spans="2:18">
      <c r="B729" s="18"/>
      <c r="C729" s="18"/>
      <c r="D729" s="18"/>
      <c r="E729" s="18"/>
      <c r="F729" s="18"/>
      <c r="G729" s="18"/>
      <c r="H729" s="18"/>
      <c r="I729" s="18"/>
      <c r="J729" s="18"/>
      <c r="K729" s="18"/>
      <c r="L729" s="18"/>
      <c r="M729" s="18"/>
      <c r="N729" s="18"/>
      <c r="O729" s="18"/>
      <c r="P729" s="18"/>
      <c r="Q729" s="18"/>
      <c r="R729" s="18"/>
    </row>
    <row r="730" spans="2:18">
      <c r="B730" s="18"/>
      <c r="C730" s="18"/>
      <c r="D730" s="18"/>
      <c r="E730" s="18"/>
      <c r="F730" s="18"/>
      <c r="G730" s="18"/>
      <c r="H730" s="18"/>
      <c r="I730" s="18"/>
      <c r="J730" s="18"/>
      <c r="K730" s="18"/>
      <c r="L730" s="18"/>
      <c r="M730" s="18"/>
      <c r="N730" s="18"/>
      <c r="O730" s="18"/>
      <c r="P730" s="18"/>
      <c r="Q730" s="18"/>
      <c r="R730" s="18"/>
    </row>
    <row r="731" spans="2:18">
      <c r="B731" s="18"/>
      <c r="C731" s="18"/>
      <c r="D731" s="18"/>
      <c r="E731" s="18"/>
      <c r="F731" s="18"/>
      <c r="G731" s="18"/>
      <c r="H731" s="18"/>
      <c r="I731" s="18"/>
      <c r="J731" s="18"/>
      <c r="K731" s="18"/>
      <c r="L731" s="18"/>
      <c r="M731" s="18"/>
      <c r="N731" s="18"/>
      <c r="O731" s="18"/>
      <c r="P731" s="18"/>
      <c r="Q731" s="18"/>
      <c r="R731" s="18"/>
    </row>
    <row r="732" spans="2:18">
      <c r="B732" s="18"/>
      <c r="C732" s="18"/>
      <c r="D732" s="18"/>
      <c r="E732" s="18"/>
      <c r="F732" s="18"/>
      <c r="G732" s="18"/>
      <c r="H732" s="18"/>
      <c r="I732" s="18"/>
      <c r="J732" s="18"/>
      <c r="K732" s="18"/>
      <c r="L732" s="18"/>
      <c r="M732" s="18"/>
      <c r="N732" s="18"/>
      <c r="O732" s="18"/>
      <c r="P732" s="18"/>
      <c r="Q732" s="18"/>
      <c r="R732" s="18"/>
    </row>
    <row r="733" spans="2:18">
      <c r="B733" s="18"/>
      <c r="C733" s="18"/>
      <c r="D733" s="18"/>
      <c r="E733" s="18"/>
      <c r="F733" s="18"/>
      <c r="G733" s="18"/>
      <c r="H733" s="18"/>
      <c r="I733" s="18"/>
      <c r="J733" s="18"/>
      <c r="K733" s="18"/>
      <c r="L733" s="18"/>
      <c r="M733" s="18"/>
      <c r="N733" s="18"/>
      <c r="O733" s="18"/>
      <c r="P733" s="18"/>
      <c r="Q733" s="18"/>
      <c r="R733" s="18"/>
    </row>
    <row r="734" spans="2:18">
      <c r="B734" s="18"/>
      <c r="C734" s="18"/>
      <c r="D734" s="18"/>
      <c r="E734" s="18"/>
      <c r="F734" s="18"/>
      <c r="G734" s="18"/>
      <c r="H734" s="18"/>
      <c r="I734" s="18"/>
      <c r="J734" s="18"/>
      <c r="K734" s="18"/>
      <c r="L734" s="18"/>
      <c r="M734" s="18"/>
      <c r="N734" s="18"/>
      <c r="O734" s="18"/>
      <c r="P734" s="18"/>
      <c r="Q734" s="18"/>
      <c r="R734" s="18"/>
    </row>
    <row r="735" spans="2:18">
      <c r="B735" s="18"/>
      <c r="C735" s="18"/>
      <c r="D735" s="18"/>
      <c r="E735" s="18"/>
      <c r="F735" s="18"/>
      <c r="G735" s="18"/>
      <c r="H735" s="18"/>
      <c r="I735" s="18"/>
      <c r="J735" s="18"/>
      <c r="K735" s="18"/>
      <c r="L735" s="18"/>
      <c r="M735" s="18"/>
      <c r="N735" s="18"/>
      <c r="O735" s="18"/>
      <c r="P735" s="18"/>
      <c r="Q735" s="18"/>
      <c r="R735" s="18"/>
    </row>
    <row r="736" spans="2:18">
      <c r="B736" s="18"/>
      <c r="C736" s="18"/>
      <c r="D736" s="18"/>
      <c r="E736" s="18"/>
      <c r="F736" s="18"/>
      <c r="G736" s="18"/>
      <c r="H736" s="18"/>
      <c r="I736" s="18"/>
      <c r="J736" s="18"/>
      <c r="K736" s="18"/>
      <c r="L736" s="18"/>
      <c r="M736" s="18"/>
      <c r="N736" s="18"/>
      <c r="O736" s="18"/>
      <c r="P736" s="18"/>
      <c r="Q736" s="18"/>
      <c r="R736" s="18"/>
    </row>
    <row r="737" spans="2:18">
      <c r="B737" s="18"/>
      <c r="C737" s="18"/>
      <c r="D737" s="18"/>
      <c r="E737" s="18"/>
      <c r="F737" s="18"/>
      <c r="G737" s="18"/>
      <c r="H737" s="18"/>
      <c r="I737" s="18"/>
      <c r="J737" s="18"/>
      <c r="K737" s="18"/>
      <c r="L737" s="18"/>
      <c r="M737" s="18"/>
      <c r="N737" s="18"/>
      <c r="O737" s="18"/>
      <c r="P737" s="18"/>
      <c r="Q737" s="18"/>
      <c r="R737" s="18"/>
    </row>
    <row r="738" spans="2:18">
      <c r="B738" s="18"/>
      <c r="C738" s="18"/>
      <c r="D738" s="18"/>
      <c r="E738" s="18"/>
      <c r="F738" s="18"/>
      <c r="G738" s="18"/>
      <c r="H738" s="18"/>
      <c r="I738" s="18"/>
      <c r="J738" s="18"/>
      <c r="K738" s="18"/>
      <c r="L738" s="18"/>
      <c r="M738" s="18"/>
      <c r="N738" s="18"/>
      <c r="O738" s="18"/>
      <c r="P738" s="18"/>
      <c r="Q738" s="18"/>
      <c r="R738" s="18"/>
    </row>
    <row r="739" spans="2:18">
      <c r="B739" s="18"/>
      <c r="C739" s="18"/>
      <c r="D739" s="18"/>
      <c r="E739" s="18"/>
      <c r="F739" s="18"/>
      <c r="G739" s="18"/>
      <c r="H739" s="18"/>
      <c r="I739" s="18"/>
      <c r="J739" s="18"/>
      <c r="K739" s="18"/>
      <c r="L739" s="18"/>
      <c r="M739" s="18"/>
      <c r="N739" s="18"/>
      <c r="O739" s="18"/>
      <c r="P739" s="18"/>
      <c r="Q739" s="18"/>
      <c r="R739" s="18"/>
    </row>
    <row r="740" spans="2:18">
      <c r="B740" s="18"/>
      <c r="C740" s="18"/>
      <c r="D740" s="18"/>
      <c r="E740" s="18"/>
      <c r="F740" s="18"/>
      <c r="G740" s="18"/>
      <c r="H740" s="18"/>
      <c r="I740" s="18"/>
      <c r="J740" s="18"/>
      <c r="K740" s="18"/>
      <c r="L740" s="18"/>
      <c r="M740" s="18"/>
      <c r="N740" s="18"/>
      <c r="O740" s="18"/>
      <c r="P740" s="18"/>
      <c r="Q740" s="18"/>
      <c r="R740" s="18"/>
    </row>
    <row r="741" spans="2:18">
      <c r="B741" s="18"/>
      <c r="C741" s="18"/>
      <c r="D741" s="18"/>
      <c r="E741" s="18"/>
      <c r="F741" s="18"/>
      <c r="G741" s="18"/>
      <c r="H741" s="18"/>
      <c r="I741" s="18"/>
      <c r="J741" s="18"/>
      <c r="K741" s="18"/>
      <c r="L741" s="18"/>
      <c r="M741" s="18"/>
      <c r="N741" s="18"/>
      <c r="O741" s="18"/>
      <c r="P741" s="18"/>
      <c r="Q741" s="18"/>
      <c r="R741" s="18"/>
    </row>
    <row r="742" spans="2:18">
      <c r="B742" s="18"/>
      <c r="C742" s="18"/>
      <c r="D742" s="18"/>
      <c r="E742" s="18"/>
      <c r="F742" s="18"/>
      <c r="G742" s="18"/>
      <c r="H742" s="18"/>
      <c r="I742" s="18"/>
      <c r="J742" s="18"/>
      <c r="K742" s="18"/>
      <c r="L742" s="18"/>
      <c r="M742" s="18"/>
      <c r="N742" s="18"/>
      <c r="O742" s="18"/>
      <c r="P742" s="18"/>
      <c r="Q742" s="18"/>
      <c r="R742" s="18"/>
    </row>
    <row r="743" spans="2:18">
      <c r="B743" s="18"/>
      <c r="C743" s="18"/>
      <c r="D743" s="18"/>
      <c r="E743" s="18"/>
      <c r="F743" s="18"/>
      <c r="G743" s="18"/>
      <c r="H743" s="18"/>
      <c r="I743" s="18"/>
      <c r="J743" s="18"/>
      <c r="K743" s="18"/>
      <c r="L743" s="18"/>
      <c r="M743" s="18"/>
      <c r="N743" s="18"/>
      <c r="O743" s="18"/>
      <c r="P743" s="18"/>
      <c r="Q743" s="18"/>
      <c r="R743" s="18"/>
    </row>
    <row r="744" spans="2:18">
      <c r="B744" s="18"/>
      <c r="C744" s="18"/>
      <c r="D744" s="18"/>
      <c r="E744" s="18"/>
      <c r="F744" s="18"/>
      <c r="G744" s="18"/>
      <c r="H744" s="18"/>
      <c r="I744" s="18"/>
      <c r="J744" s="18"/>
      <c r="K744" s="18"/>
      <c r="L744" s="18"/>
      <c r="M744" s="18"/>
      <c r="N744" s="18"/>
      <c r="O744" s="18"/>
      <c r="P744" s="18"/>
      <c r="Q744" s="18"/>
      <c r="R744" s="18"/>
    </row>
    <row r="745" spans="2:18">
      <c r="B745" s="18"/>
      <c r="C745" s="18"/>
      <c r="D745" s="18"/>
      <c r="E745" s="18"/>
      <c r="F745" s="18"/>
      <c r="G745" s="18"/>
      <c r="H745" s="18"/>
      <c r="I745" s="18"/>
      <c r="J745" s="18"/>
      <c r="K745" s="18"/>
      <c r="L745" s="18"/>
      <c r="M745" s="18"/>
      <c r="N745" s="18"/>
      <c r="O745" s="18"/>
      <c r="P745" s="18"/>
      <c r="Q745" s="18"/>
      <c r="R745" s="18"/>
    </row>
    <row r="746" spans="2:18">
      <c r="B746" s="18"/>
      <c r="C746" s="18"/>
      <c r="D746" s="18"/>
      <c r="E746" s="18"/>
      <c r="F746" s="18"/>
      <c r="G746" s="18"/>
      <c r="H746" s="18"/>
      <c r="I746" s="18"/>
      <c r="J746" s="18"/>
      <c r="K746" s="18"/>
      <c r="L746" s="18"/>
      <c r="M746" s="18"/>
      <c r="N746" s="18"/>
      <c r="O746" s="18"/>
      <c r="P746" s="18"/>
      <c r="Q746" s="18"/>
      <c r="R746" s="18"/>
    </row>
    <row r="747" spans="2:18">
      <c r="B747" s="18"/>
      <c r="C747" s="18"/>
      <c r="D747" s="18"/>
      <c r="E747" s="18"/>
      <c r="F747" s="18"/>
      <c r="G747" s="18"/>
      <c r="H747" s="18"/>
      <c r="I747" s="18"/>
      <c r="J747" s="18"/>
      <c r="K747" s="18"/>
      <c r="L747" s="18"/>
      <c r="M747" s="18"/>
      <c r="N747" s="18"/>
      <c r="O747" s="18"/>
      <c r="P747" s="18"/>
      <c r="Q747" s="18"/>
      <c r="R747" s="18"/>
    </row>
    <row r="748" spans="2:18">
      <c r="B748" s="18"/>
      <c r="C748" s="18"/>
      <c r="D748" s="18"/>
      <c r="E748" s="18"/>
      <c r="F748" s="18"/>
      <c r="G748" s="18"/>
      <c r="H748" s="18"/>
      <c r="I748" s="18"/>
      <c r="J748" s="18"/>
      <c r="K748" s="18"/>
      <c r="L748" s="18"/>
      <c r="M748" s="18"/>
      <c r="N748" s="18"/>
      <c r="O748" s="18"/>
      <c r="P748" s="18"/>
      <c r="Q748" s="18"/>
      <c r="R748" s="18"/>
    </row>
    <row r="749" spans="2:18">
      <c r="B749" s="18"/>
      <c r="C749" s="18"/>
      <c r="D749" s="18"/>
      <c r="E749" s="18"/>
      <c r="F749" s="18"/>
      <c r="G749" s="18"/>
      <c r="H749" s="18"/>
      <c r="I749" s="18"/>
      <c r="J749" s="18"/>
      <c r="K749" s="18"/>
      <c r="L749" s="18"/>
      <c r="M749" s="18"/>
      <c r="N749" s="18"/>
      <c r="O749" s="18"/>
      <c r="P749" s="18"/>
      <c r="Q749" s="18"/>
      <c r="R749" s="18"/>
    </row>
    <row r="750" spans="2:18">
      <c r="B750" s="18"/>
      <c r="C750" s="18"/>
      <c r="D750" s="18"/>
      <c r="E750" s="18"/>
      <c r="F750" s="18"/>
      <c r="G750" s="18"/>
      <c r="H750" s="18"/>
      <c r="I750" s="18"/>
      <c r="J750" s="18"/>
      <c r="K750" s="18"/>
      <c r="L750" s="18"/>
      <c r="M750" s="18"/>
      <c r="N750" s="18"/>
      <c r="O750" s="18"/>
      <c r="P750" s="18"/>
      <c r="Q750" s="18"/>
      <c r="R750" s="18"/>
    </row>
    <row r="751" spans="2:18">
      <c r="B751" s="18"/>
      <c r="C751" s="18"/>
      <c r="D751" s="18"/>
      <c r="E751" s="18"/>
      <c r="F751" s="18"/>
      <c r="G751" s="18"/>
      <c r="H751" s="18"/>
      <c r="I751" s="18"/>
      <c r="J751" s="18"/>
      <c r="K751" s="18"/>
      <c r="L751" s="18"/>
      <c r="M751" s="18"/>
      <c r="N751" s="18"/>
      <c r="O751" s="18"/>
      <c r="P751" s="18"/>
      <c r="Q751" s="18"/>
      <c r="R751" s="18"/>
    </row>
    <row r="752" spans="2:18">
      <c r="B752" s="18"/>
      <c r="C752" s="18"/>
      <c r="D752" s="18"/>
      <c r="E752" s="18"/>
      <c r="F752" s="18"/>
      <c r="G752" s="18"/>
      <c r="H752" s="18"/>
      <c r="I752" s="18"/>
      <c r="J752" s="18"/>
      <c r="K752" s="18"/>
      <c r="L752" s="18"/>
      <c r="M752" s="18"/>
      <c r="N752" s="18"/>
      <c r="O752" s="18"/>
      <c r="P752" s="18"/>
      <c r="Q752" s="18"/>
      <c r="R752" s="18"/>
    </row>
    <row r="753" spans="2:18">
      <c r="B753" s="18"/>
      <c r="C753" s="18"/>
      <c r="D753" s="18"/>
      <c r="E753" s="18"/>
      <c r="F753" s="18"/>
      <c r="G753" s="18"/>
      <c r="H753" s="18"/>
      <c r="I753" s="18"/>
      <c r="J753" s="18"/>
      <c r="K753" s="18"/>
      <c r="L753" s="18"/>
      <c r="M753" s="18"/>
      <c r="N753" s="18"/>
      <c r="O753" s="18"/>
      <c r="P753" s="18"/>
      <c r="Q753" s="18"/>
      <c r="R753" s="18"/>
    </row>
    <row r="754" spans="2:18">
      <c r="B754" s="18"/>
      <c r="C754" s="18"/>
      <c r="D754" s="18"/>
      <c r="E754" s="18"/>
      <c r="F754" s="18"/>
      <c r="G754" s="18"/>
      <c r="H754" s="18"/>
      <c r="I754" s="18"/>
      <c r="J754" s="18"/>
      <c r="K754" s="18"/>
      <c r="L754" s="18"/>
      <c r="M754" s="18"/>
      <c r="N754" s="18"/>
      <c r="O754" s="18"/>
      <c r="P754" s="18"/>
      <c r="Q754" s="18"/>
      <c r="R754" s="18"/>
    </row>
    <row r="755" spans="2:18">
      <c r="B755" s="18"/>
      <c r="C755" s="18"/>
      <c r="D755" s="18"/>
      <c r="E755" s="18"/>
      <c r="F755" s="18"/>
      <c r="G755" s="18"/>
      <c r="H755" s="18"/>
      <c r="I755" s="18"/>
      <c r="J755" s="18"/>
      <c r="K755" s="18"/>
      <c r="L755" s="18"/>
      <c r="M755" s="18"/>
      <c r="N755" s="18"/>
      <c r="O755" s="18"/>
      <c r="P755" s="18"/>
      <c r="Q755" s="18"/>
      <c r="R755" s="18"/>
    </row>
    <row r="756" spans="2:18">
      <c r="B756" s="18"/>
      <c r="C756" s="18"/>
      <c r="D756" s="18"/>
      <c r="E756" s="18"/>
      <c r="F756" s="18"/>
      <c r="G756" s="18"/>
      <c r="H756" s="18"/>
      <c r="I756" s="18"/>
      <c r="J756" s="18"/>
      <c r="K756" s="18"/>
      <c r="L756" s="18"/>
      <c r="M756" s="18"/>
      <c r="N756" s="18"/>
      <c r="O756" s="18"/>
      <c r="P756" s="18"/>
      <c r="Q756" s="18"/>
      <c r="R756" s="18"/>
    </row>
    <row r="757" spans="2:18">
      <c r="B757" s="18"/>
      <c r="C757" s="18"/>
      <c r="D757" s="18"/>
      <c r="E757" s="18"/>
      <c r="F757" s="18"/>
      <c r="G757" s="18"/>
      <c r="H757" s="18"/>
      <c r="I757" s="18"/>
      <c r="J757" s="18"/>
      <c r="K757" s="18"/>
      <c r="L757" s="18"/>
      <c r="M757" s="18"/>
      <c r="N757" s="18"/>
      <c r="O757" s="18"/>
      <c r="P757" s="18"/>
      <c r="Q757" s="18"/>
      <c r="R757" s="18"/>
    </row>
    <row r="758" spans="2:18">
      <c r="B758" s="18"/>
      <c r="C758" s="18"/>
      <c r="D758" s="18"/>
      <c r="E758" s="18"/>
      <c r="F758" s="18"/>
      <c r="G758" s="18"/>
      <c r="H758" s="18"/>
      <c r="I758" s="18"/>
      <c r="J758" s="18"/>
      <c r="K758" s="18"/>
      <c r="L758" s="18"/>
      <c r="M758" s="18"/>
      <c r="N758" s="18"/>
      <c r="O758" s="18"/>
      <c r="P758" s="18"/>
      <c r="Q758" s="18"/>
      <c r="R758" s="18"/>
    </row>
    <row r="759" spans="2:18">
      <c r="B759" s="18"/>
      <c r="C759" s="18"/>
      <c r="D759" s="18"/>
      <c r="E759" s="18"/>
      <c r="F759" s="18"/>
      <c r="G759" s="18"/>
      <c r="H759" s="18"/>
      <c r="I759" s="18"/>
      <c r="J759" s="18"/>
      <c r="K759" s="18"/>
      <c r="L759" s="18"/>
      <c r="M759" s="18"/>
      <c r="N759" s="18"/>
      <c r="O759" s="18"/>
      <c r="P759" s="18"/>
      <c r="Q759" s="18"/>
      <c r="R759" s="18"/>
    </row>
    <row r="760" spans="2:18">
      <c r="B760" s="18"/>
      <c r="C760" s="18"/>
      <c r="D760" s="18"/>
      <c r="E760" s="18"/>
      <c r="F760" s="18"/>
      <c r="G760" s="18"/>
      <c r="H760" s="18"/>
      <c r="I760" s="18"/>
      <c r="J760" s="18"/>
      <c r="K760" s="18"/>
      <c r="L760" s="18"/>
      <c r="M760" s="18"/>
      <c r="N760" s="18"/>
      <c r="O760" s="18"/>
      <c r="P760" s="18"/>
      <c r="Q760" s="18"/>
      <c r="R760" s="18"/>
    </row>
    <row r="761" spans="2:18">
      <c r="B761" s="18"/>
      <c r="C761" s="18"/>
      <c r="D761" s="18"/>
      <c r="E761" s="18"/>
      <c r="F761" s="18"/>
      <c r="G761" s="18"/>
      <c r="H761" s="18"/>
      <c r="I761" s="18"/>
      <c r="J761" s="18"/>
      <c r="K761" s="18"/>
      <c r="L761" s="18"/>
      <c r="M761" s="18"/>
      <c r="N761" s="18"/>
      <c r="O761" s="18"/>
      <c r="P761" s="18"/>
      <c r="Q761" s="18"/>
      <c r="R761" s="18"/>
    </row>
    <row r="762" spans="2:18">
      <c r="B762" s="18"/>
      <c r="C762" s="18"/>
      <c r="D762" s="18"/>
      <c r="E762" s="18"/>
      <c r="F762" s="18"/>
      <c r="G762" s="18"/>
      <c r="H762" s="18"/>
      <c r="I762" s="18"/>
      <c r="J762" s="18"/>
      <c r="K762" s="18"/>
      <c r="L762" s="18"/>
      <c r="M762" s="18"/>
      <c r="N762" s="18"/>
      <c r="O762" s="18"/>
      <c r="P762" s="18"/>
      <c r="Q762" s="18"/>
      <c r="R762" s="18"/>
    </row>
    <row r="763" spans="2:18">
      <c r="B763" s="18"/>
      <c r="C763" s="18"/>
      <c r="D763" s="18"/>
      <c r="E763" s="18"/>
      <c r="F763" s="18"/>
      <c r="G763" s="18"/>
      <c r="H763" s="18"/>
      <c r="I763" s="18"/>
      <c r="J763" s="18"/>
      <c r="K763" s="18"/>
      <c r="L763" s="18"/>
      <c r="M763" s="18"/>
      <c r="N763" s="18"/>
      <c r="O763" s="18"/>
      <c r="P763" s="18"/>
      <c r="Q763" s="18"/>
      <c r="R763" s="18"/>
    </row>
    <row r="764" spans="2:18">
      <c r="B764" s="18"/>
      <c r="C764" s="18"/>
      <c r="D764" s="18"/>
      <c r="E764" s="18"/>
      <c r="F764" s="18"/>
      <c r="G764" s="18"/>
      <c r="H764" s="18"/>
      <c r="I764" s="18"/>
      <c r="J764" s="18"/>
      <c r="K764" s="18"/>
      <c r="L764" s="18"/>
      <c r="M764" s="18"/>
      <c r="N764" s="18"/>
      <c r="O764" s="18"/>
      <c r="P764" s="18"/>
      <c r="Q764" s="18"/>
      <c r="R764" s="18"/>
    </row>
    <row r="765" spans="2:18">
      <c r="B765" s="18"/>
      <c r="C765" s="18"/>
      <c r="D765" s="18"/>
      <c r="E765" s="18"/>
      <c r="F765" s="18"/>
      <c r="G765" s="18"/>
      <c r="H765" s="18"/>
      <c r="I765" s="18"/>
      <c r="J765" s="18"/>
      <c r="K765" s="18"/>
      <c r="L765" s="18"/>
      <c r="M765" s="18"/>
      <c r="N765" s="18"/>
      <c r="O765" s="18"/>
      <c r="P765" s="18"/>
      <c r="Q765" s="18"/>
      <c r="R765" s="18"/>
    </row>
    <row r="766" spans="2:18">
      <c r="B766" s="18"/>
      <c r="C766" s="18"/>
      <c r="D766" s="18"/>
      <c r="E766" s="18"/>
      <c r="F766" s="18"/>
      <c r="G766" s="18"/>
      <c r="H766" s="18"/>
      <c r="I766" s="18"/>
      <c r="J766" s="18"/>
      <c r="K766" s="18"/>
      <c r="L766" s="18"/>
      <c r="M766" s="18"/>
      <c r="N766" s="18"/>
      <c r="O766" s="18"/>
      <c r="P766" s="18"/>
      <c r="Q766" s="18"/>
      <c r="R766" s="18"/>
    </row>
    <row r="767" spans="2:18">
      <c r="B767" s="18"/>
      <c r="C767" s="18"/>
      <c r="D767" s="18"/>
      <c r="E767" s="18"/>
      <c r="F767" s="18"/>
      <c r="G767" s="18"/>
      <c r="H767" s="18"/>
      <c r="I767" s="18"/>
      <c r="J767" s="18"/>
      <c r="K767" s="18"/>
      <c r="L767" s="18"/>
      <c r="M767" s="18"/>
      <c r="N767" s="18"/>
      <c r="O767" s="18"/>
      <c r="P767" s="18"/>
      <c r="Q767" s="18"/>
      <c r="R767" s="18"/>
    </row>
    <row r="768" spans="2:18">
      <c r="B768" s="18"/>
      <c r="C768" s="18"/>
      <c r="D768" s="18"/>
      <c r="E768" s="18"/>
      <c r="F768" s="18"/>
      <c r="G768" s="18"/>
      <c r="H768" s="18"/>
      <c r="I768" s="18"/>
      <c r="J768" s="18"/>
      <c r="K768" s="18"/>
      <c r="L768" s="18"/>
      <c r="M768" s="18"/>
      <c r="N768" s="18"/>
      <c r="O768" s="18"/>
      <c r="P768" s="18"/>
      <c r="Q768" s="18"/>
      <c r="R768" s="18"/>
    </row>
  </sheetData>
  <sheetProtection sheet="1" objects="1" scenarios="1"/>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8   Issued: 20th Dec 2011</oddHeader>
  </headerFooter>
</worksheet>
</file>

<file path=xl/worksheets/sheet4.xml><?xml version="1.0" encoding="utf-8"?>
<worksheet xmlns="http://schemas.openxmlformats.org/spreadsheetml/2006/main" xmlns:r="http://schemas.openxmlformats.org/officeDocument/2006/relationships">
  <sheetPr codeName="Sheet4"/>
  <dimension ref="A1:U68"/>
  <sheetViews>
    <sheetView workbookViewId="0">
      <selection activeCell="H18" sqref="H18"/>
    </sheetView>
  </sheetViews>
  <sheetFormatPr defaultRowHeight="12.75"/>
  <cols>
    <col min="1" max="1" width="5" style="63" customWidth="1"/>
    <col min="21" max="21" width="9.140625" style="63"/>
  </cols>
  <sheetData>
    <row r="1" spans="1:20" ht="12.75" customHeight="1">
      <c r="A1" s="64"/>
      <c r="B1" s="64"/>
      <c r="C1" s="64"/>
      <c r="D1" s="64"/>
      <c r="E1" s="64"/>
      <c r="F1" s="64"/>
      <c r="G1" s="64"/>
      <c r="H1" s="64"/>
      <c r="I1" s="64"/>
      <c r="J1" s="64"/>
      <c r="K1" s="64"/>
      <c r="L1" s="64"/>
      <c r="M1" s="64"/>
      <c r="N1" s="64"/>
      <c r="O1" s="64"/>
      <c r="P1" s="64"/>
      <c r="Q1" s="64"/>
      <c r="R1" s="64"/>
      <c r="S1" s="63"/>
      <c r="T1" s="63"/>
    </row>
    <row r="2" spans="1:20" ht="12.75" customHeight="1">
      <c r="A2" s="64"/>
      <c r="B2" s="65" t="str">
        <f>CONCATENATE('GENERAL GUIDELINES &amp; SITE INFO'!E27," - NOTIFIABLE EMISSIONS")</f>
        <v>Scottish Seafarms Ltd - NOTIFIABLE EMISSIONS</v>
      </c>
      <c r="C2" s="65"/>
      <c r="D2" s="65"/>
      <c r="E2" s="65"/>
      <c r="F2" s="64"/>
      <c r="G2" s="64"/>
      <c r="H2" s="64"/>
      <c r="I2" s="64"/>
      <c r="J2" s="64"/>
      <c r="K2" s="64"/>
      <c r="L2" s="64"/>
      <c r="M2" s="64"/>
      <c r="N2" s="64"/>
      <c r="O2" s="64"/>
      <c r="P2" s="64"/>
      <c r="Q2" s="64"/>
      <c r="R2" s="64"/>
      <c r="S2" s="63"/>
      <c r="T2" s="63"/>
    </row>
    <row r="3" spans="1:20" ht="12.75" customHeight="1">
      <c r="A3" s="64"/>
      <c r="B3" s="64"/>
      <c r="C3" s="64"/>
      <c r="D3" s="64"/>
      <c r="E3" s="64"/>
      <c r="F3" s="64"/>
      <c r="G3" s="64"/>
      <c r="H3" s="64"/>
      <c r="I3" s="64"/>
      <c r="J3" s="64"/>
      <c r="K3" s="64"/>
      <c r="L3" s="64"/>
      <c r="M3" s="64"/>
      <c r="N3" s="64"/>
      <c r="O3" s="64"/>
      <c r="P3" s="64"/>
      <c r="Q3" s="64"/>
      <c r="R3" s="64"/>
      <c r="S3" s="63"/>
      <c r="T3" s="63"/>
    </row>
    <row r="4" spans="1:20" ht="12.75" customHeight="1">
      <c r="A4" s="64"/>
      <c r="B4" s="255" t="s">
        <v>138</v>
      </c>
      <c r="C4" s="255"/>
      <c r="D4" s="255"/>
      <c r="E4" s="255"/>
      <c r="F4" s="255"/>
      <c r="G4" s="255"/>
      <c r="H4" s="255"/>
      <c r="I4" s="255"/>
      <c r="J4" s="255"/>
      <c r="K4" s="255"/>
      <c r="L4" s="255"/>
      <c r="M4" s="255"/>
      <c r="N4" s="255"/>
      <c r="O4" s="255"/>
      <c r="P4" s="255"/>
      <c r="Q4" s="255"/>
      <c r="R4" s="64"/>
      <c r="S4" s="63"/>
      <c r="T4" s="63"/>
    </row>
    <row r="5" spans="1:20" ht="12.75" customHeight="1">
      <c r="A5" s="64"/>
      <c r="B5" s="255"/>
      <c r="C5" s="255"/>
      <c r="D5" s="255"/>
      <c r="E5" s="255"/>
      <c r="F5" s="255"/>
      <c r="G5" s="255"/>
      <c r="H5" s="255"/>
      <c r="I5" s="255"/>
      <c r="J5" s="255"/>
      <c r="K5" s="255"/>
      <c r="L5" s="255"/>
      <c r="M5" s="255"/>
      <c r="N5" s="255"/>
      <c r="O5" s="255"/>
      <c r="P5" s="255"/>
      <c r="Q5" s="255"/>
      <c r="R5" s="64"/>
      <c r="S5" s="63"/>
      <c r="T5" s="63"/>
    </row>
    <row r="6" spans="1:20" ht="12.75" customHeight="1">
      <c r="A6" s="64"/>
      <c r="B6" s="106"/>
      <c r="C6" s="106"/>
      <c r="D6" s="106"/>
      <c r="E6" s="106"/>
      <c r="F6" s="106"/>
      <c r="G6" s="106"/>
      <c r="H6" s="106"/>
      <c r="I6" s="106"/>
      <c r="J6" s="106"/>
      <c r="K6" s="106"/>
      <c r="L6" s="106"/>
      <c r="M6" s="106"/>
      <c r="N6" s="106"/>
      <c r="O6" s="106"/>
      <c r="P6" s="106"/>
      <c r="Q6" s="106"/>
      <c r="R6" s="64"/>
      <c r="S6" s="63"/>
      <c r="T6" s="63"/>
    </row>
    <row r="7" spans="1:20" ht="27" customHeight="1">
      <c r="A7" s="64"/>
      <c r="B7" s="260" t="s">
        <v>0</v>
      </c>
      <c r="C7" s="260"/>
      <c r="D7" s="260"/>
      <c r="E7" s="99" t="s">
        <v>1</v>
      </c>
      <c r="F7" s="258" t="s">
        <v>139</v>
      </c>
      <c r="G7" s="262"/>
      <c r="H7" s="259"/>
      <c r="I7" s="258" t="s">
        <v>159</v>
      </c>
      <c r="J7" s="259"/>
      <c r="K7" s="261" t="s">
        <v>59</v>
      </c>
      <c r="L7" s="261"/>
      <c r="M7" s="261"/>
      <c r="N7" s="261"/>
      <c r="O7" s="261"/>
      <c r="P7" s="261"/>
      <c r="Q7" s="261"/>
      <c r="R7" s="64"/>
      <c r="S7" s="63"/>
      <c r="T7" s="63"/>
    </row>
    <row r="8" spans="1:20" ht="12.75" customHeight="1">
      <c r="A8" s="64"/>
      <c r="B8" s="195"/>
      <c r="C8" s="196"/>
      <c r="D8" s="250"/>
      <c r="E8" s="105"/>
      <c r="F8" s="195"/>
      <c r="G8" s="196"/>
      <c r="H8" s="197"/>
      <c r="I8" s="193"/>
      <c r="J8" s="194"/>
      <c r="K8" s="195"/>
      <c r="L8" s="198"/>
      <c r="M8" s="198"/>
      <c r="N8" s="198"/>
      <c r="O8" s="198"/>
      <c r="P8" s="198"/>
      <c r="Q8" s="197"/>
      <c r="R8" s="64"/>
      <c r="S8" s="63"/>
      <c r="T8" s="63"/>
    </row>
    <row r="9" spans="1:20" ht="12.75" customHeight="1">
      <c r="A9" s="64"/>
      <c r="B9" s="195"/>
      <c r="C9" s="196"/>
      <c r="D9" s="250"/>
      <c r="E9" s="105"/>
      <c r="F9" s="195"/>
      <c r="G9" s="196"/>
      <c r="H9" s="197"/>
      <c r="I9" s="193"/>
      <c r="J9" s="194"/>
      <c r="K9" s="195"/>
      <c r="L9" s="198"/>
      <c r="M9" s="198"/>
      <c r="N9" s="198"/>
      <c r="O9" s="198"/>
      <c r="P9" s="198"/>
      <c r="Q9" s="197"/>
      <c r="R9" s="64"/>
      <c r="S9" s="63"/>
      <c r="T9" s="63"/>
    </row>
    <row r="10" spans="1:20" ht="12.75" customHeight="1">
      <c r="A10" s="64"/>
      <c r="B10" s="195"/>
      <c r="C10" s="196"/>
      <c r="D10" s="250"/>
      <c r="E10" s="105"/>
      <c r="F10" s="195"/>
      <c r="G10" s="196"/>
      <c r="H10" s="197"/>
      <c r="I10" s="193"/>
      <c r="J10" s="194"/>
      <c r="K10" s="195"/>
      <c r="L10" s="198"/>
      <c r="M10" s="198"/>
      <c r="N10" s="198"/>
      <c r="O10" s="198"/>
      <c r="P10" s="198"/>
      <c r="Q10" s="197"/>
      <c r="R10" s="64"/>
      <c r="S10" s="63"/>
      <c r="T10" s="63"/>
    </row>
    <row r="11" spans="1:20" ht="12.75" customHeight="1">
      <c r="A11" s="64"/>
      <c r="B11" s="195"/>
      <c r="C11" s="196"/>
      <c r="D11" s="250"/>
      <c r="E11" s="105"/>
      <c r="F11" s="195"/>
      <c r="G11" s="196"/>
      <c r="H11" s="197"/>
      <c r="I11" s="193"/>
      <c r="J11" s="194"/>
      <c r="K11" s="195"/>
      <c r="L11" s="198"/>
      <c r="M11" s="198"/>
      <c r="N11" s="198"/>
      <c r="O11" s="198"/>
      <c r="P11" s="198"/>
      <c r="Q11" s="197"/>
      <c r="R11" s="64"/>
      <c r="S11" s="63"/>
      <c r="T11" s="63"/>
    </row>
    <row r="12" spans="1:20" ht="12.75" customHeight="1">
      <c r="A12" s="64"/>
      <c r="B12" s="195"/>
      <c r="C12" s="196"/>
      <c r="D12" s="250"/>
      <c r="E12" s="105"/>
      <c r="F12" s="195"/>
      <c r="G12" s="196"/>
      <c r="H12" s="197"/>
      <c r="I12" s="193"/>
      <c r="J12" s="194"/>
      <c r="K12" s="195"/>
      <c r="L12" s="198"/>
      <c r="M12" s="198"/>
      <c r="N12" s="198"/>
      <c r="O12" s="198"/>
      <c r="P12" s="198"/>
      <c r="Q12" s="197"/>
      <c r="R12" s="64"/>
      <c r="S12" s="63"/>
      <c r="T12" s="63"/>
    </row>
    <row r="13" spans="1:20" ht="12.75" customHeight="1">
      <c r="A13" s="64"/>
      <c r="B13" s="195"/>
      <c r="C13" s="196"/>
      <c r="D13" s="250"/>
      <c r="E13" s="105"/>
      <c r="F13" s="195"/>
      <c r="G13" s="196"/>
      <c r="H13" s="197"/>
      <c r="I13" s="193"/>
      <c r="J13" s="194"/>
      <c r="K13" s="195"/>
      <c r="L13" s="198"/>
      <c r="M13" s="198"/>
      <c r="N13" s="198"/>
      <c r="O13" s="198"/>
      <c r="P13" s="198"/>
      <c r="Q13" s="197"/>
      <c r="R13" s="64"/>
      <c r="S13" s="63"/>
      <c r="T13" s="63"/>
    </row>
    <row r="14" spans="1:20" ht="12.75" customHeight="1">
      <c r="A14" s="64"/>
      <c r="B14" s="195"/>
      <c r="C14" s="196"/>
      <c r="D14" s="250"/>
      <c r="E14" s="105"/>
      <c r="F14" s="195"/>
      <c r="G14" s="196"/>
      <c r="H14" s="197"/>
      <c r="I14" s="193"/>
      <c r="J14" s="194"/>
      <c r="K14" s="195"/>
      <c r="L14" s="198"/>
      <c r="M14" s="198"/>
      <c r="N14" s="198"/>
      <c r="O14" s="198"/>
      <c r="P14" s="198"/>
      <c r="Q14" s="197"/>
      <c r="R14" s="64"/>
      <c r="S14" s="63"/>
      <c r="T14" s="63"/>
    </row>
    <row r="15" spans="1:20" ht="12.75" customHeight="1">
      <c r="A15" s="64"/>
      <c r="B15" s="195"/>
      <c r="C15" s="196"/>
      <c r="D15" s="250"/>
      <c r="E15" s="105"/>
      <c r="F15" s="195"/>
      <c r="G15" s="196"/>
      <c r="H15" s="197"/>
      <c r="I15" s="193"/>
      <c r="J15" s="194"/>
      <c r="K15" s="195"/>
      <c r="L15" s="198"/>
      <c r="M15" s="198"/>
      <c r="N15" s="198"/>
      <c r="O15" s="198"/>
      <c r="P15" s="198"/>
      <c r="Q15" s="197"/>
      <c r="R15" s="64"/>
      <c r="S15" s="63"/>
      <c r="T15" s="63"/>
    </row>
    <row r="16" spans="1:20" ht="12.75" customHeight="1">
      <c r="A16" s="64"/>
      <c r="B16" s="64"/>
      <c r="C16" s="64"/>
      <c r="D16" s="64"/>
      <c r="E16" s="64"/>
      <c r="F16" s="64"/>
      <c r="G16" s="64"/>
      <c r="H16" s="64"/>
      <c r="I16" s="64"/>
      <c r="J16" s="64"/>
      <c r="K16" s="64"/>
      <c r="L16" s="64"/>
      <c r="M16" s="64"/>
      <c r="N16" s="64"/>
      <c r="O16" s="64"/>
      <c r="P16" s="64"/>
      <c r="Q16" s="64"/>
      <c r="R16" s="64"/>
      <c r="S16" s="63"/>
      <c r="T16" s="63"/>
    </row>
    <row r="17" spans="1:20" ht="12.75" customHeight="1">
      <c r="A17" s="64"/>
      <c r="B17" s="65" t="str">
        <f>CONCATENATE('GENERAL GUIDELINES &amp; SITE INFO'!E27," - VOLUNTARY INFORMATION")</f>
        <v>Scottish Seafarms Ltd - VOLUNTARY INFORMATION</v>
      </c>
      <c r="C17" s="65"/>
      <c r="D17" s="64"/>
      <c r="E17" s="64"/>
      <c r="F17" s="64"/>
      <c r="G17" s="64"/>
      <c r="H17" s="64"/>
      <c r="I17" s="64"/>
      <c r="J17" s="64"/>
      <c r="K17" s="64"/>
      <c r="L17" s="64"/>
      <c r="M17" s="64"/>
      <c r="N17" s="64"/>
      <c r="O17" s="64"/>
      <c r="P17" s="64"/>
      <c r="Q17" s="64"/>
      <c r="R17" s="64"/>
      <c r="S17" s="63"/>
      <c r="T17" s="63"/>
    </row>
    <row r="18" spans="1:20">
      <c r="A18" s="64"/>
      <c r="B18" s="64"/>
      <c r="C18" s="64"/>
      <c r="D18" s="64"/>
      <c r="E18" s="64"/>
      <c r="F18" s="64"/>
      <c r="G18" s="64"/>
      <c r="H18" s="64"/>
      <c r="I18" s="64"/>
      <c r="J18" s="64"/>
      <c r="K18" s="64"/>
      <c r="L18" s="64"/>
      <c r="M18" s="64"/>
      <c r="N18" s="64"/>
      <c r="O18" s="64"/>
      <c r="P18" s="64"/>
      <c r="Q18" s="64"/>
      <c r="R18" s="64"/>
      <c r="S18" s="63"/>
      <c r="T18" s="63"/>
    </row>
    <row r="19" spans="1:20">
      <c r="A19" s="64"/>
      <c r="B19" s="256" t="s">
        <v>107</v>
      </c>
      <c r="C19" s="256"/>
      <c r="D19" s="256"/>
      <c r="E19" s="256"/>
      <c r="F19" s="256"/>
      <c r="G19" s="256"/>
      <c r="H19" s="256"/>
      <c r="I19" s="256"/>
      <c r="J19" s="256"/>
      <c r="K19" s="256"/>
      <c r="L19" s="256"/>
      <c r="M19" s="256"/>
      <c r="N19" s="256"/>
      <c r="O19" s="256"/>
      <c r="P19" s="256"/>
      <c r="Q19" s="256"/>
      <c r="R19" s="66"/>
      <c r="S19" s="63"/>
      <c r="T19" s="63"/>
    </row>
    <row r="20" spans="1:20">
      <c r="A20" s="64"/>
      <c r="B20" s="256"/>
      <c r="C20" s="256"/>
      <c r="D20" s="256"/>
      <c r="E20" s="256"/>
      <c r="F20" s="256"/>
      <c r="G20" s="256"/>
      <c r="H20" s="256"/>
      <c r="I20" s="256"/>
      <c r="J20" s="256"/>
      <c r="K20" s="256"/>
      <c r="L20" s="256"/>
      <c r="M20" s="256"/>
      <c r="N20" s="256"/>
      <c r="O20" s="256"/>
      <c r="P20" s="256"/>
      <c r="Q20" s="256"/>
      <c r="R20" s="66"/>
      <c r="S20" s="63"/>
      <c r="T20" s="63"/>
    </row>
    <row r="21" spans="1:20" ht="9" customHeight="1">
      <c r="A21" s="64"/>
      <c r="B21" s="64"/>
      <c r="C21" s="64"/>
      <c r="D21" s="64"/>
      <c r="E21" s="64"/>
      <c r="F21" s="64"/>
      <c r="G21" s="64"/>
      <c r="H21" s="64"/>
      <c r="I21" s="64"/>
      <c r="J21" s="64"/>
      <c r="K21" s="64"/>
      <c r="L21" s="64"/>
      <c r="M21" s="64"/>
      <c r="N21" s="64"/>
      <c r="O21" s="64"/>
      <c r="P21" s="64"/>
      <c r="Q21" s="64"/>
      <c r="R21" s="64"/>
      <c r="S21" s="63"/>
      <c r="T21" s="63"/>
    </row>
    <row r="22" spans="1:20">
      <c r="A22" s="64"/>
      <c r="B22" s="64" t="s">
        <v>108</v>
      </c>
      <c r="C22" s="64"/>
      <c r="D22" s="64"/>
      <c r="E22" s="64"/>
      <c r="F22" s="64"/>
      <c r="G22" s="64"/>
      <c r="H22" s="64"/>
      <c r="I22" s="64"/>
      <c r="J22" s="64"/>
      <c r="K22" s="64"/>
      <c r="L22" s="64"/>
      <c r="M22" s="64"/>
      <c r="N22" s="64"/>
      <c r="O22" s="64"/>
      <c r="P22" s="64"/>
      <c r="Q22" s="64"/>
      <c r="R22" s="64"/>
      <c r="S22" s="63"/>
      <c r="T22" s="63"/>
    </row>
    <row r="23" spans="1:20" ht="8.25" customHeight="1">
      <c r="A23" s="64"/>
      <c r="B23" s="64"/>
      <c r="C23" s="64"/>
      <c r="D23" s="64"/>
      <c r="E23" s="64"/>
      <c r="F23" s="64"/>
      <c r="G23" s="64"/>
      <c r="H23" s="64"/>
      <c r="I23" s="64"/>
      <c r="J23" s="64"/>
      <c r="K23" s="64"/>
      <c r="L23" s="64"/>
      <c r="M23" s="64"/>
      <c r="N23" s="64"/>
      <c r="O23" s="64"/>
      <c r="P23" s="64"/>
      <c r="Q23" s="64"/>
      <c r="R23" s="64"/>
      <c r="S23" s="63"/>
      <c r="T23" s="63"/>
    </row>
    <row r="24" spans="1:20" ht="14.25" customHeight="1">
      <c r="A24" s="64"/>
      <c r="B24" s="241" t="s">
        <v>127</v>
      </c>
      <c r="C24" s="242"/>
      <c r="D24" s="242"/>
      <c r="E24" s="242"/>
      <c r="F24" s="242"/>
      <c r="G24" s="242"/>
      <c r="H24" s="242"/>
      <c r="I24" s="243"/>
      <c r="J24" s="200"/>
      <c r="K24" s="201"/>
      <c r="L24" s="201"/>
      <c r="M24" s="201"/>
      <c r="N24" s="201"/>
      <c r="O24" s="201"/>
      <c r="P24" s="201"/>
      <c r="Q24" s="202"/>
      <c r="R24" s="64"/>
      <c r="S24" s="63"/>
      <c r="T24" s="63"/>
    </row>
    <row r="25" spans="1:20" ht="14.25" customHeight="1">
      <c r="A25" s="64"/>
      <c r="B25" s="244"/>
      <c r="C25" s="257"/>
      <c r="D25" s="257"/>
      <c r="E25" s="257"/>
      <c r="F25" s="257"/>
      <c r="G25" s="257"/>
      <c r="H25" s="257"/>
      <c r="I25" s="246"/>
      <c r="J25" s="203"/>
      <c r="K25" s="204"/>
      <c r="L25" s="204"/>
      <c r="M25" s="204"/>
      <c r="N25" s="204"/>
      <c r="O25" s="204"/>
      <c r="P25" s="204"/>
      <c r="Q25" s="205"/>
      <c r="R25" s="64"/>
      <c r="S25" s="63"/>
      <c r="T25" s="63"/>
    </row>
    <row r="26" spans="1:20" ht="14.25" customHeight="1">
      <c r="A26" s="64"/>
      <c r="B26" s="244"/>
      <c r="C26" s="257"/>
      <c r="D26" s="257"/>
      <c r="E26" s="257"/>
      <c r="F26" s="257"/>
      <c r="G26" s="257"/>
      <c r="H26" s="257"/>
      <c r="I26" s="246"/>
      <c r="J26" s="203"/>
      <c r="K26" s="204"/>
      <c r="L26" s="204"/>
      <c r="M26" s="204"/>
      <c r="N26" s="204"/>
      <c r="O26" s="204"/>
      <c r="P26" s="204"/>
      <c r="Q26" s="205"/>
      <c r="R26" s="64"/>
      <c r="S26" s="63"/>
      <c r="T26" s="63"/>
    </row>
    <row r="27" spans="1:20" ht="14.25" customHeight="1">
      <c r="A27" s="64"/>
      <c r="B27" s="247"/>
      <c r="C27" s="248"/>
      <c r="D27" s="248"/>
      <c r="E27" s="248"/>
      <c r="F27" s="248"/>
      <c r="G27" s="248"/>
      <c r="H27" s="248"/>
      <c r="I27" s="249"/>
      <c r="J27" s="206"/>
      <c r="K27" s="207"/>
      <c r="L27" s="207"/>
      <c r="M27" s="207"/>
      <c r="N27" s="207"/>
      <c r="O27" s="207"/>
      <c r="P27" s="207"/>
      <c r="Q27" s="208"/>
      <c r="R27" s="64"/>
      <c r="S27" s="63"/>
      <c r="T27" s="63"/>
    </row>
    <row r="28" spans="1:20" ht="14.25" customHeight="1">
      <c r="A28" s="64"/>
      <c r="B28" s="241" t="s">
        <v>152</v>
      </c>
      <c r="C28" s="242"/>
      <c r="D28" s="242"/>
      <c r="E28" s="242"/>
      <c r="F28" s="242"/>
      <c r="G28" s="242"/>
      <c r="H28" s="242"/>
      <c r="I28" s="243"/>
      <c r="J28" s="200"/>
      <c r="K28" s="253"/>
      <c r="L28" s="253"/>
      <c r="M28" s="253"/>
      <c r="N28" s="253"/>
      <c r="O28" s="253"/>
      <c r="P28" s="253"/>
      <c r="Q28" s="254"/>
      <c r="R28" s="64"/>
      <c r="S28" s="63"/>
      <c r="T28" s="63"/>
    </row>
    <row r="29" spans="1:20" ht="14.25" customHeight="1">
      <c r="A29" s="64"/>
      <c r="B29" s="244"/>
      <c r="C29" s="245"/>
      <c r="D29" s="245"/>
      <c r="E29" s="245"/>
      <c r="F29" s="245"/>
      <c r="G29" s="245"/>
      <c r="H29" s="245"/>
      <c r="I29" s="246"/>
      <c r="J29" s="203"/>
      <c r="K29" s="237"/>
      <c r="L29" s="237"/>
      <c r="M29" s="237"/>
      <c r="N29" s="237"/>
      <c r="O29" s="237"/>
      <c r="P29" s="237"/>
      <c r="Q29" s="238"/>
      <c r="R29" s="64"/>
      <c r="S29" s="63"/>
      <c r="T29" s="63"/>
    </row>
    <row r="30" spans="1:20" ht="14.25" customHeight="1">
      <c r="A30" s="64"/>
      <c r="B30" s="244"/>
      <c r="C30" s="245"/>
      <c r="D30" s="245"/>
      <c r="E30" s="245"/>
      <c r="F30" s="245"/>
      <c r="G30" s="245"/>
      <c r="H30" s="245"/>
      <c r="I30" s="246"/>
      <c r="J30" s="203"/>
      <c r="K30" s="237"/>
      <c r="L30" s="237"/>
      <c r="M30" s="237"/>
      <c r="N30" s="237"/>
      <c r="O30" s="237"/>
      <c r="P30" s="237"/>
      <c r="Q30" s="238"/>
      <c r="R30" s="64"/>
      <c r="S30" s="63"/>
      <c r="T30" s="63"/>
    </row>
    <row r="31" spans="1:20" ht="14.25" customHeight="1">
      <c r="A31" s="64"/>
      <c r="B31" s="247"/>
      <c r="C31" s="248"/>
      <c r="D31" s="248"/>
      <c r="E31" s="248"/>
      <c r="F31" s="248"/>
      <c r="G31" s="248"/>
      <c r="H31" s="248"/>
      <c r="I31" s="249"/>
      <c r="J31" s="206"/>
      <c r="K31" s="239"/>
      <c r="L31" s="239"/>
      <c r="M31" s="239"/>
      <c r="N31" s="239"/>
      <c r="O31" s="239"/>
      <c r="P31" s="239"/>
      <c r="Q31" s="240"/>
      <c r="R31" s="64"/>
      <c r="S31" s="63"/>
      <c r="T31" s="63"/>
    </row>
    <row r="32" spans="1:20" ht="14.25" customHeight="1">
      <c r="A32" s="64"/>
      <c r="B32" s="241" t="s">
        <v>128</v>
      </c>
      <c r="C32" s="242"/>
      <c r="D32" s="242"/>
      <c r="E32" s="242"/>
      <c r="F32" s="242"/>
      <c r="G32" s="242"/>
      <c r="H32" s="242"/>
      <c r="I32" s="243"/>
      <c r="J32" s="200"/>
      <c r="K32" s="253"/>
      <c r="L32" s="253"/>
      <c r="M32" s="253"/>
      <c r="N32" s="253"/>
      <c r="O32" s="253"/>
      <c r="P32" s="253"/>
      <c r="Q32" s="254"/>
      <c r="R32" s="64"/>
      <c r="S32" s="63"/>
      <c r="T32" s="63"/>
    </row>
    <row r="33" spans="1:20" ht="14.25" customHeight="1">
      <c r="A33" s="64"/>
      <c r="B33" s="244" t="s">
        <v>129</v>
      </c>
      <c r="C33" s="245"/>
      <c r="D33" s="245"/>
      <c r="E33" s="245"/>
      <c r="F33" s="245"/>
      <c r="G33" s="245"/>
      <c r="H33" s="245"/>
      <c r="I33" s="246"/>
      <c r="J33" s="203"/>
      <c r="K33" s="237"/>
      <c r="L33" s="237"/>
      <c r="M33" s="237"/>
      <c r="N33" s="237"/>
      <c r="O33" s="237"/>
      <c r="P33" s="237"/>
      <c r="Q33" s="238"/>
      <c r="R33" s="64"/>
      <c r="S33" s="63"/>
      <c r="T33" s="63"/>
    </row>
    <row r="34" spans="1:20" ht="14.25" customHeight="1">
      <c r="A34" s="64"/>
      <c r="B34" s="247"/>
      <c r="C34" s="248"/>
      <c r="D34" s="248"/>
      <c r="E34" s="248"/>
      <c r="F34" s="248"/>
      <c r="G34" s="248"/>
      <c r="H34" s="248"/>
      <c r="I34" s="249"/>
      <c r="J34" s="206"/>
      <c r="K34" s="239"/>
      <c r="L34" s="239"/>
      <c r="M34" s="239"/>
      <c r="N34" s="239"/>
      <c r="O34" s="239"/>
      <c r="P34" s="239"/>
      <c r="Q34" s="240"/>
      <c r="R34" s="64"/>
      <c r="S34" s="63"/>
      <c r="T34" s="63"/>
    </row>
    <row r="35" spans="1:20" ht="14.25" customHeight="1">
      <c r="A35" s="64"/>
      <c r="B35" s="241" t="s">
        <v>149</v>
      </c>
      <c r="C35" s="242"/>
      <c r="D35" s="242"/>
      <c r="E35" s="242"/>
      <c r="F35" s="242"/>
      <c r="G35" s="242"/>
      <c r="H35" s="242"/>
      <c r="I35" s="243"/>
      <c r="J35" s="200"/>
      <c r="K35" s="201"/>
      <c r="L35" s="201"/>
      <c r="M35" s="201"/>
      <c r="N35" s="201"/>
      <c r="O35" s="201"/>
      <c r="P35" s="201"/>
      <c r="Q35" s="202"/>
      <c r="R35" s="64"/>
      <c r="S35" s="63"/>
      <c r="T35" s="63"/>
    </row>
    <row r="36" spans="1:20" ht="14.25" customHeight="1">
      <c r="A36" s="64"/>
      <c r="B36" s="247"/>
      <c r="C36" s="248"/>
      <c r="D36" s="248"/>
      <c r="E36" s="248"/>
      <c r="F36" s="248"/>
      <c r="G36" s="248"/>
      <c r="H36" s="248"/>
      <c r="I36" s="249"/>
      <c r="J36" s="206"/>
      <c r="K36" s="207"/>
      <c r="L36" s="207"/>
      <c r="M36" s="207"/>
      <c r="N36" s="207"/>
      <c r="O36" s="207"/>
      <c r="P36" s="207"/>
      <c r="Q36" s="208"/>
      <c r="R36" s="64"/>
      <c r="S36" s="63"/>
      <c r="T36" s="63"/>
    </row>
    <row r="37" spans="1:20" ht="14.25" customHeight="1">
      <c r="A37" s="64"/>
      <c r="B37" s="241" t="s">
        <v>151</v>
      </c>
      <c r="C37" s="242"/>
      <c r="D37" s="242"/>
      <c r="E37" s="242"/>
      <c r="F37" s="242"/>
      <c r="G37" s="242"/>
      <c r="H37" s="242"/>
      <c r="I37" s="243"/>
      <c r="J37" s="200"/>
      <c r="K37" s="223"/>
      <c r="L37" s="223"/>
      <c r="M37" s="223"/>
      <c r="N37" s="223"/>
      <c r="O37" s="223"/>
      <c r="P37" s="223"/>
      <c r="Q37" s="224"/>
      <c r="R37" s="64"/>
      <c r="S37" s="63"/>
      <c r="T37" s="63"/>
    </row>
    <row r="38" spans="1:20" ht="14.25" customHeight="1">
      <c r="A38" s="64"/>
      <c r="B38" s="247"/>
      <c r="C38" s="248"/>
      <c r="D38" s="248"/>
      <c r="E38" s="248"/>
      <c r="F38" s="248"/>
      <c r="G38" s="248"/>
      <c r="H38" s="248"/>
      <c r="I38" s="249"/>
      <c r="J38" s="206"/>
      <c r="K38" s="251"/>
      <c r="L38" s="251"/>
      <c r="M38" s="251"/>
      <c r="N38" s="251"/>
      <c r="O38" s="251"/>
      <c r="P38" s="251"/>
      <c r="Q38" s="252"/>
      <c r="R38" s="64"/>
      <c r="S38" s="63"/>
      <c r="T38" s="63"/>
    </row>
    <row r="39" spans="1:20" ht="14.25" customHeight="1">
      <c r="A39" s="64"/>
      <c r="B39" s="209" t="s">
        <v>150</v>
      </c>
      <c r="C39" s="210"/>
      <c r="D39" s="210"/>
      <c r="E39" s="210"/>
      <c r="F39" s="210"/>
      <c r="G39" s="210"/>
      <c r="H39" s="210"/>
      <c r="I39" s="211"/>
      <c r="J39" s="233"/>
      <c r="K39" s="198"/>
      <c r="L39" s="198"/>
      <c r="M39" s="198"/>
      <c r="N39" s="198"/>
      <c r="O39" s="198"/>
      <c r="P39" s="198"/>
      <c r="Q39" s="197"/>
      <c r="R39" s="64"/>
      <c r="S39" s="63"/>
      <c r="T39" s="63"/>
    </row>
    <row r="40" spans="1:20" ht="14.25" customHeight="1">
      <c r="A40" s="64"/>
      <c r="B40" s="215" t="s">
        <v>130</v>
      </c>
      <c r="C40" s="216"/>
      <c r="D40" s="216"/>
      <c r="E40" s="216"/>
      <c r="F40" s="216"/>
      <c r="G40" s="216"/>
      <c r="H40" s="216"/>
      <c r="I40" s="217"/>
      <c r="J40" s="222"/>
      <c r="K40" s="223"/>
      <c r="L40" s="223"/>
      <c r="M40" s="223"/>
      <c r="N40" s="223"/>
      <c r="O40" s="223"/>
      <c r="P40" s="223"/>
      <c r="Q40" s="224"/>
      <c r="R40" s="64"/>
      <c r="S40" s="63"/>
      <c r="T40" s="63"/>
    </row>
    <row r="41" spans="1:20" ht="14.25" customHeight="1">
      <c r="A41" s="64"/>
      <c r="B41" s="218" t="s">
        <v>131</v>
      </c>
      <c r="C41" s="219"/>
      <c r="D41" s="219"/>
      <c r="E41" s="219"/>
      <c r="F41" s="219"/>
      <c r="G41" s="219"/>
      <c r="H41" s="219"/>
      <c r="I41" s="220"/>
      <c r="J41" s="228"/>
      <c r="K41" s="229"/>
      <c r="L41" s="229"/>
      <c r="M41" s="229"/>
      <c r="N41" s="229"/>
      <c r="O41" s="229"/>
      <c r="P41" s="229"/>
      <c r="Q41" s="230"/>
      <c r="R41" s="64"/>
      <c r="S41" s="63"/>
      <c r="T41" s="63"/>
    </row>
    <row r="42" spans="1:20" ht="14.25" customHeight="1">
      <c r="A42" s="64"/>
      <c r="B42" s="218"/>
      <c r="C42" s="219"/>
      <c r="D42" s="219"/>
      <c r="E42" s="219"/>
      <c r="F42" s="219"/>
      <c r="G42" s="219"/>
      <c r="H42" s="219"/>
      <c r="I42" s="220"/>
      <c r="J42" s="228"/>
      <c r="K42" s="229"/>
      <c r="L42" s="229"/>
      <c r="M42" s="229"/>
      <c r="N42" s="229"/>
      <c r="O42" s="229"/>
      <c r="P42" s="229"/>
      <c r="Q42" s="230"/>
      <c r="R42" s="64"/>
      <c r="S42" s="63"/>
      <c r="T42" s="63"/>
    </row>
    <row r="43" spans="1:20" ht="14.25" customHeight="1">
      <c r="A43" s="64"/>
      <c r="B43" s="218"/>
      <c r="C43" s="221"/>
      <c r="D43" s="221"/>
      <c r="E43" s="221"/>
      <c r="F43" s="221"/>
      <c r="G43" s="221"/>
      <c r="H43" s="221"/>
      <c r="I43" s="220"/>
      <c r="J43" s="228"/>
      <c r="K43" s="231"/>
      <c r="L43" s="231"/>
      <c r="M43" s="231"/>
      <c r="N43" s="231"/>
      <c r="O43" s="231"/>
      <c r="P43" s="231"/>
      <c r="Q43" s="230"/>
      <c r="R43" s="64"/>
      <c r="S43" s="63"/>
      <c r="T43" s="63"/>
    </row>
    <row r="44" spans="1:20" ht="14.25" customHeight="1">
      <c r="A44" s="64"/>
      <c r="B44" s="225" t="s">
        <v>198</v>
      </c>
      <c r="C44" s="226"/>
      <c r="D44" s="226"/>
      <c r="E44" s="226"/>
      <c r="F44" s="226"/>
      <c r="G44" s="226"/>
      <c r="H44" s="226"/>
      <c r="I44" s="227"/>
      <c r="J44" s="193"/>
      <c r="K44" s="232"/>
      <c r="L44" s="232"/>
      <c r="M44" s="232"/>
      <c r="N44" s="232"/>
      <c r="O44" s="232"/>
      <c r="P44" s="232"/>
      <c r="Q44" s="232"/>
      <c r="R44" s="64"/>
      <c r="S44" s="63"/>
      <c r="T44" s="63"/>
    </row>
    <row r="45" spans="1:20" ht="14.25" customHeight="1">
      <c r="A45" s="64"/>
      <c r="B45" s="225" t="s">
        <v>132</v>
      </c>
      <c r="C45" s="226"/>
      <c r="D45" s="226"/>
      <c r="E45" s="226"/>
      <c r="F45" s="226"/>
      <c r="G45" s="226"/>
      <c r="H45" s="226"/>
      <c r="I45" s="227"/>
      <c r="J45" s="234"/>
      <c r="K45" s="235"/>
      <c r="L45" s="235"/>
      <c r="M45" s="235"/>
      <c r="N45" s="235"/>
      <c r="O45" s="235"/>
      <c r="P45" s="235"/>
      <c r="Q45" s="236"/>
      <c r="R45" s="64"/>
      <c r="S45" s="63"/>
      <c r="T45" s="63"/>
    </row>
    <row r="46" spans="1:20" ht="14.25" customHeight="1">
      <c r="A46" s="64"/>
      <c r="B46" s="209" t="s">
        <v>133</v>
      </c>
      <c r="C46" s="210"/>
      <c r="D46" s="210"/>
      <c r="E46" s="210"/>
      <c r="F46" s="210"/>
      <c r="G46" s="210"/>
      <c r="H46" s="210"/>
      <c r="I46" s="211"/>
      <c r="J46" s="212"/>
      <c r="K46" s="213"/>
      <c r="L46" s="213"/>
      <c r="M46" s="213"/>
      <c r="N46" s="213"/>
      <c r="O46" s="213"/>
      <c r="P46" s="213"/>
      <c r="Q46" s="214"/>
      <c r="R46" s="64"/>
      <c r="S46" s="63"/>
      <c r="T46" s="63"/>
    </row>
    <row r="47" spans="1:20" ht="14.25" customHeight="1">
      <c r="A47" s="64"/>
      <c r="B47" s="209" t="s">
        <v>134</v>
      </c>
      <c r="C47" s="210"/>
      <c r="D47" s="210"/>
      <c r="E47" s="210"/>
      <c r="F47" s="210"/>
      <c r="G47" s="210"/>
      <c r="H47" s="210"/>
      <c r="I47" s="211"/>
      <c r="J47" s="212"/>
      <c r="K47" s="213"/>
      <c r="L47" s="213"/>
      <c r="M47" s="213"/>
      <c r="N47" s="213"/>
      <c r="O47" s="213"/>
      <c r="P47" s="213"/>
      <c r="Q47" s="214"/>
      <c r="R47" s="64"/>
      <c r="S47" s="63"/>
      <c r="T47" s="63"/>
    </row>
    <row r="48" spans="1:20" ht="14.25" customHeight="1">
      <c r="A48" s="64"/>
      <c r="B48" s="209" t="s">
        <v>135</v>
      </c>
      <c r="C48" s="210"/>
      <c r="D48" s="210"/>
      <c r="E48" s="210"/>
      <c r="F48" s="210"/>
      <c r="G48" s="210"/>
      <c r="H48" s="210"/>
      <c r="I48" s="211"/>
      <c r="J48" s="212"/>
      <c r="K48" s="213"/>
      <c r="L48" s="213"/>
      <c r="M48" s="213"/>
      <c r="N48" s="213"/>
      <c r="O48" s="213"/>
      <c r="P48" s="213"/>
      <c r="Q48" s="214"/>
      <c r="R48" s="64"/>
      <c r="S48" s="63"/>
      <c r="T48" s="63"/>
    </row>
    <row r="49" spans="1:20" ht="14.25" customHeight="1">
      <c r="A49" s="64"/>
      <c r="B49" s="209" t="s">
        <v>136</v>
      </c>
      <c r="C49" s="210"/>
      <c r="D49" s="210"/>
      <c r="E49" s="210"/>
      <c r="F49" s="210"/>
      <c r="G49" s="210"/>
      <c r="H49" s="210"/>
      <c r="I49" s="211"/>
      <c r="J49" s="212"/>
      <c r="K49" s="213"/>
      <c r="L49" s="213"/>
      <c r="M49" s="213"/>
      <c r="N49" s="213"/>
      <c r="O49" s="213"/>
      <c r="P49" s="213"/>
      <c r="Q49" s="214"/>
      <c r="R49" s="64"/>
      <c r="S49" s="63"/>
      <c r="T49" s="63"/>
    </row>
    <row r="50" spans="1:20" ht="14.25" customHeight="1">
      <c r="A50" s="64"/>
      <c r="B50" s="209" t="s">
        <v>137</v>
      </c>
      <c r="C50" s="210"/>
      <c r="D50" s="210"/>
      <c r="E50" s="210"/>
      <c r="F50" s="210"/>
      <c r="G50" s="210"/>
      <c r="H50" s="210"/>
      <c r="I50" s="211"/>
      <c r="J50" s="212"/>
      <c r="K50" s="213"/>
      <c r="L50" s="213"/>
      <c r="M50" s="213"/>
      <c r="N50" s="213"/>
      <c r="O50" s="213"/>
      <c r="P50" s="213"/>
      <c r="Q50" s="214"/>
      <c r="R50" s="64"/>
      <c r="S50" s="63"/>
      <c r="T50" s="63"/>
    </row>
    <row r="51" spans="1:20">
      <c r="A51" s="64"/>
      <c r="B51" s="199"/>
      <c r="C51" s="199"/>
      <c r="D51" s="199"/>
      <c r="E51" s="199"/>
      <c r="F51" s="199"/>
      <c r="G51" s="199"/>
      <c r="H51" s="199"/>
      <c r="I51" s="199"/>
      <c r="J51" s="64"/>
      <c r="K51" s="64"/>
      <c r="L51" s="64"/>
      <c r="M51" s="64"/>
      <c r="N51" s="64"/>
      <c r="O51" s="64"/>
      <c r="P51" s="64"/>
      <c r="Q51" s="64"/>
      <c r="R51" s="64"/>
      <c r="S51" s="63"/>
      <c r="T51" s="63"/>
    </row>
    <row r="52" spans="1:20">
      <c r="A52" s="64"/>
      <c r="B52" s="64"/>
      <c r="C52" s="64"/>
      <c r="D52" s="64"/>
      <c r="E52" s="64"/>
      <c r="F52" s="64"/>
      <c r="G52" s="64"/>
      <c r="H52" s="64"/>
      <c r="I52" s="64"/>
      <c r="J52" s="64"/>
      <c r="K52" s="64"/>
      <c r="L52" s="64"/>
      <c r="M52" s="64"/>
      <c r="N52" s="64"/>
      <c r="O52" s="64"/>
      <c r="P52" s="64"/>
      <c r="Q52" s="64"/>
      <c r="R52" s="64"/>
      <c r="S52" s="63"/>
      <c r="T52" s="63"/>
    </row>
    <row r="53" spans="1:20">
      <c r="B53" s="63"/>
      <c r="C53" s="63"/>
      <c r="D53" s="63"/>
      <c r="E53" s="63"/>
      <c r="F53" s="63"/>
      <c r="G53" s="63"/>
      <c r="H53" s="63"/>
      <c r="I53" s="63"/>
      <c r="J53" s="63"/>
      <c r="K53" s="63"/>
      <c r="L53" s="63"/>
      <c r="M53" s="63"/>
      <c r="N53" s="63"/>
      <c r="O53" s="63"/>
      <c r="P53" s="63"/>
      <c r="Q53" s="63"/>
      <c r="R53" s="63"/>
      <c r="S53" s="63"/>
      <c r="T53" s="63"/>
    </row>
    <row r="54" spans="1:20">
      <c r="B54" s="63"/>
      <c r="C54" s="63"/>
      <c r="D54" s="63"/>
      <c r="E54" s="63"/>
      <c r="F54" s="63"/>
      <c r="G54" s="63"/>
      <c r="H54" s="63"/>
      <c r="I54" s="63"/>
      <c r="J54" s="63"/>
      <c r="K54" s="63"/>
      <c r="L54" s="63"/>
      <c r="M54" s="63"/>
      <c r="N54" s="63"/>
      <c r="O54" s="63"/>
      <c r="P54" s="63"/>
      <c r="Q54" s="63"/>
      <c r="R54" s="63"/>
      <c r="S54" s="63"/>
      <c r="T54" s="63"/>
    </row>
    <row r="55" spans="1:20">
      <c r="B55" s="63"/>
      <c r="C55" s="63"/>
      <c r="D55" s="63"/>
      <c r="E55" s="63"/>
      <c r="F55" s="63"/>
      <c r="G55" s="63"/>
      <c r="H55" s="63"/>
      <c r="I55" s="63"/>
      <c r="J55" s="63"/>
      <c r="K55" s="63"/>
      <c r="L55" s="63"/>
      <c r="M55" s="63"/>
      <c r="N55" s="63"/>
      <c r="O55" s="63"/>
      <c r="P55" s="63"/>
      <c r="Q55" s="63"/>
      <c r="R55" s="63"/>
      <c r="S55" s="63"/>
      <c r="T55" s="63"/>
    </row>
    <row r="56" spans="1:20">
      <c r="B56" s="63"/>
      <c r="C56" s="63"/>
      <c r="D56" s="63"/>
      <c r="E56" s="63"/>
      <c r="F56" s="63"/>
      <c r="G56" s="63"/>
      <c r="H56" s="63"/>
      <c r="I56" s="63"/>
      <c r="J56" s="63"/>
      <c r="K56" s="63"/>
      <c r="L56" s="63"/>
      <c r="M56" s="63"/>
      <c r="N56" s="63"/>
      <c r="O56" s="63"/>
      <c r="P56" s="63"/>
      <c r="Q56" s="63"/>
      <c r="R56" s="63"/>
      <c r="S56" s="63"/>
      <c r="T56" s="63"/>
    </row>
    <row r="57" spans="1:20">
      <c r="B57" s="63"/>
      <c r="C57" s="63"/>
      <c r="D57" s="63"/>
      <c r="E57" s="63"/>
      <c r="F57" s="63"/>
      <c r="G57" s="63"/>
      <c r="H57" s="63"/>
      <c r="I57" s="63"/>
      <c r="J57" s="63"/>
      <c r="K57" s="63"/>
      <c r="L57" s="63"/>
      <c r="M57" s="63"/>
      <c r="N57" s="63"/>
      <c r="O57" s="63"/>
      <c r="P57" s="63"/>
      <c r="Q57" s="63"/>
      <c r="R57" s="63"/>
      <c r="S57" s="63"/>
      <c r="T57" s="63"/>
    </row>
    <row r="58" spans="1:20">
      <c r="B58" s="63"/>
      <c r="C58" s="63"/>
      <c r="D58" s="63"/>
      <c r="E58" s="63"/>
      <c r="F58" s="63"/>
      <c r="G58" s="63"/>
      <c r="H58" s="63"/>
      <c r="I58" s="63"/>
      <c r="J58" s="63"/>
      <c r="K58" s="63"/>
      <c r="L58" s="63"/>
      <c r="M58" s="63"/>
      <c r="N58" s="63"/>
      <c r="O58" s="63"/>
      <c r="P58" s="63"/>
      <c r="Q58" s="63"/>
      <c r="R58" s="63"/>
      <c r="S58" s="63"/>
      <c r="T58" s="63"/>
    </row>
    <row r="59" spans="1:20">
      <c r="B59" s="63"/>
      <c r="C59" s="63"/>
      <c r="D59" s="63"/>
      <c r="E59" s="63"/>
      <c r="F59" s="63"/>
      <c r="G59" s="63"/>
      <c r="H59" s="63"/>
      <c r="I59" s="63"/>
      <c r="J59" s="63"/>
      <c r="K59" s="63"/>
      <c r="L59" s="63"/>
      <c r="M59" s="63"/>
      <c r="N59" s="63"/>
      <c r="O59" s="63"/>
      <c r="P59" s="63"/>
      <c r="Q59" s="63"/>
      <c r="R59" s="63"/>
      <c r="S59" s="63"/>
      <c r="T59" s="63"/>
    </row>
    <row r="60" spans="1:20">
      <c r="B60" s="63"/>
      <c r="C60" s="63"/>
      <c r="D60" s="63"/>
      <c r="E60" s="63"/>
      <c r="F60" s="63"/>
      <c r="G60" s="63"/>
      <c r="H60" s="63"/>
      <c r="I60" s="63"/>
      <c r="J60" s="63"/>
      <c r="K60" s="63"/>
      <c r="L60" s="63"/>
      <c r="M60" s="63"/>
      <c r="N60" s="63"/>
      <c r="O60" s="63"/>
      <c r="P60" s="63"/>
      <c r="Q60" s="63"/>
      <c r="R60" s="63"/>
      <c r="S60" s="63"/>
      <c r="T60" s="63"/>
    </row>
    <row r="61" spans="1:20">
      <c r="B61" s="63"/>
      <c r="C61" s="63"/>
      <c r="D61" s="63"/>
      <c r="E61" s="63"/>
      <c r="F61" s="63"/>
      <c r="G61" s="63"/>
      <c r="H61" s="63"/>
      <c r="I61" s="63"/>
      <c r="J61" s="63"/>
      <c r="K61" s="63"/>
      <c r="L61" s="63"/>
      <c r="M61" s="63"/>
      <c r="N61" s="63"/>
      <c r="O61" s="63"/>
      <c r="P61" s="63"/>
      <c r="Q61" s="63"/>
      <c r="R61" s="63"/>
      <c r="S61" s="63"/>
      <c r="T61" s="63"/>
    </row>
    <row r="62" spans="1:20">
      <c r="B62" s="63"/>
      <c r="C62" s="63"/>
      <c r="D62" s="63"/>
      <c r="E62" s="63"/>
      <c r="F62" s="63"/>
      <c r="G62" s="63"/>
      <c r="H62" s="63"/>
      <c r="I62" s="63"/>
      <c r="J62" s="63"/>
      <c r="K62" s="63"/>
      <c r="L62" s="63"/>
      <c r="M62" s="63"/>
      <c r="N62" s="63"/>
      <c r="O62" s="63"/>
      <c r="P62" s="63"/>
      <c r="Q62" s="63"/>
      <c r="R62" s="63"/>
      <c r="S62" s="63"/>
      <c r="T62" s="63"/>
    </row>
    <row r="63" spans="1:20">
      <c r="B63" s="63"/>
      <c r="C63" s="63"/>
      <c r="D63" s="63"/>
      <c r="E63" s="63"/>
      <c r="F63" s="63"/>
      <c r="G63" s="63"/>
      <c r="H63" s="63"/>
      <c r="I63" s="63"/>
      <c r="J63" s="63"/>
      <c r="K63" s="63"/>
      <c r="L63" s="63"/>
      <c r="M63" s="63"/>
      <c r="N63" s="63"/>
      <c r="O63" s="63"/>
      <c r="P63" s="63"/>
      <c r="Q63" s="63"/>
      <c r="R63" s="63"/>
      <c r="S63" s="63"/>
      <c r="T63" s="63"/>
    </row>
    <row r="64" spans="1:20">
      <c r="B64" s="63"/>
      <c r="C64" s="63"/>
      <c r="D64" s="63"/>
      <c r="E64" s="63"/>
      <c r="F64" s="63"/>
      <c r="G64" s="63"/>
      <c r="H64" s="63"/>
      <c r="I64" s="63"/>
      <c r="J64" s="63"/>
      <c r="K64" s="63"/>
      <c r="L64" s="63"/>
      <c r="M64" s="63"/>
      <c r="N64" s="63"/>
      <c r="O64" s="63"/>
      <c r="P64" s="63"/>
      <c r="Q64" s="63"/>
      <c r="R64" s="63"/>
      <c r="S64" s="63"/>
      <c r="T64" s="63"/>
    </row>
    <row r="65" spans="2:20">
      <c r="B65" s="63"/>
      <c r="C65" s="63"/>
      <c r="D65" s="63"/>
      <c r="E65" s="63"/>
      <c r="F65" s="63"/>
      <c r="G65" s="63"/>
      <c r="H65" s="63"/>
      <c r="I65" s="63"/>
      <c r="J65" s="63"/>
      <c r="K65" s="63"/>
      <c r="L65" s="63"/>
      <c r="M65" s="63"/>
      <c r="N65" s="63"/>
      <c r="O65" s="63"/>
      <c r="P65" s="63"/>
      <c r="Q65" s="63"/>
      <c r="R65" s="63"/>
      <c r="S65" s="63"/>
      <c r="T65" s="63"/>
    </row>
    <row r="66" spans="2:20">
      <c r="B66" s="63"/>
      <c r="C66" s="63"/>
      <c r="D66" s="63"/>
      <c r="E66" s="63"/>
      <c r="F66" s="63"/>
      <c r="G66" s="63"/>
      <c r="H66" s="63"/>
      <c r="I66" s="63"/>
      <c r="J66" s="63"/>
      <c r="K66" s="63"/>
      <c r="L66" s="63"/>
      <c r="M66" s="63"/>
      <c r="N66" s="63"/>
      <c r="O66" s="63"/>
      <c r="P66" s="63"/>
      <c r="Q66" s="63"/>
      <c r="R66" s="63"/>
      <c r="S66" s="63"/>
      <c r="T66" s="63"/>
    </row>
    <row r="67" spans="2:20">
      <c r="B67" s="63"/>
      <c r="C67" s="63"/>
      <c r="D67" s="63"/>
      <c r="E67" s="63"/>
      <c r="F67" s="63"/>
      <c r="G67" s="63"/>
      <c r="H67" s="63"/>
      <c r="I67" s="63"/>
      <c r="J67" s="63"/>
      <c r="K67" s="63"/>
      <c r="L67" s="63"/>
      <c r="M67" s="63"/>
      <c r="N67" s="63"/>
      <c r="O67" s="63"/>
      <c r="P67" s="63"/>
      <c r="Q67" s="63"/>
      <c r="R67" s="63"/>
      <c r="S67" s="63"/>
      <c r="T67" s="63"/>
    </row>
    <row r="68" spans="2:20">
      <c r="B68" s="63"/>
      <c r="C68" s="63"/>
      <c r="D68" s="63"/>
      <c r="E68" s="63"/>
      <c r="F68" s="63"/>
      <c r="G68" s="63"/>
      <c r="H68" s="63"/>
      <c r="I68" s="63"/>
      <c r="J68" s="63"/>
      <c r="K68" s="63"/>
      <c r="L68" s="63"/>
      <c r="M68" s="63"/>
      <c r="N68" s="63"/>
      <c r="O68" s="63"/>
      <c r="P68" s="63"/>
      <c r="Q68" s="63"/>
      <c r="R68" s="63"/>
      <c r="S68" s="63"/>
      <c r="T68" s="63"/>
    </row>
  </sheetData>
  <sheetProtection sheet="1" objects="1" scenarios="1"/>
  <mergeCells count="82">
    <mergeCell ref="F7:H7"/>
    <mergeCell ref="F8:H8"/>
    <mergeCell ref="F9:H9"/>
    <mergeCell ref="B4:Q5"/>
    <mergeCell ref="B19:Q20"/>
    <mergeCell ref="B24:I27"/>
    <mergeCell ref="B28:I31"/>
    <mergeCell ref="J28:Q28"/>
    <mergeCell ref="J29:Q29"/>
    <mergeCell ref="J30:Q30"/>
    <mergeCell ref="J31:Q31"/>
    <mergeCell ref="I7:J7"/>
    <mergeCell ref="I8:J8"/>
    <mergeCell ref="B7:D7"/>
    <mergeCell ref="K7:Q7"/>
    <mergeCell ref="B8:D8"/>
    <mergeCell ref="F11:H11"/>
    <mergeCell ref="K8:Q8"/>
    <mergeCell ref="K9:Q9"/>
    <mergeCell ref="J38:Q38"/>
    <mergeCell ref="B35:I36"/>
    <mergeCell ref="B37:I38"/>
    <mergeCell ref="J36:Q36"/>
    <mergeCell ref="J32:Q32"/>
    <mergeCell ref="B9:D9"/>
    <mergeCell ref="B10:D10"/>
    <mergeCell ref="B11:D11"/>
    <mergeCell ref="B12:D12"/>
    <mergeCell ref="J37:Q37"/>
    <mergeCell ref="K10:Q10"/>
    <mergeCell ref="J33:Q33"/>
    <mergeCell ref="J34:Q34"/>
    <mergeCell ref="B32:I32"/>
    <mergeCell ref="B33:I34"/>
    <mergeCell ref="B13:D13"/>
    <mergeCell ref="B14:D14"/>
    <mergeCell ref="B15:D15"/>
    <mergeCell ref="I14:J14"/>
    <mergeCell ref="J43:Q43"/>
    <mergeCell ref="J44:Q44"/>
    <mergeCell ref="B39:I39"/>
    <mergeCell ref="J39:Q39"/>
    <mergeCell ref="B50:I50"/>
    <mergeCell ref="J50:Q50"/>
    <mergeCell ref="J45:Q45"/>
    <mergeCell ref="B46:I46"/>
    <mergeCell ref="J46:Q46"/>
    <mergeCell ref="B45:I45"/>
    <mergeCell ref="J47:Q47"/>
    <mergeCell ref="J41:Q41"/>
    <mergeCell ref="B51:I51"/>
    <mergeCell ref="J24:Q24"/>
    <mergeCell ref="J25:Q25"/>
    <mergeCell ref="J26:Q26"/>
    <mergeCell ref="J27:Q27"/>
    <mergeCell ref="J35:Q35"/>
    <mergeCell ref="B47:I47"/>
    <mergeCell ref="B48:I48"/>
    <mergeCell ref="J48:Q48"/>
    <mergeCell ref="B49:I49"/>
    <mergeCell ref="B40:I40"/>
    <mergeCell ref="B41:I43"/>
    <mergeCell ref="J40:Q40"/>
    <mergeCell ref="J49:Q49"/>
    <mergeCell ref="B44:I44"/>
    <mergeCell ref="J42:Q42"/>
    <mergeCell ref="I9:J9"/>
    <mergeCell ref="I10:J10"/>
    <mergeCell ref="I11:J11"/>
    <mergeCell ref="F10:H10"/>
    <mergeCell ref="K15:Q15"/>
    <mergeCell ref="F12:H12"/>
    <mergeCell ref="F13:H13"/>
    <mergeCell ref="F15:H15"/>
    <mergeCell ref="I15:J15"/>
    <mergeCell ref="I13:J13"/>
    <mergeCell ref="I12:J12"/>
    <mergeCell ref="F14:H14"/>
    <mergeCell ref="K11:Q11"/>
    <mergeCell ref="K12:Q12"/>
    <mergeCell ref="K13:Q13"/>
    <mergeCell ref="K14:Q14"/>
  </mergeCells>
  <phoneticPr fontId="0" type="noConversion"/>
  <pageMargins left="0.75" right="0.75" top="1" bottom="1" header="0.5" footer="0.5"/>
  <pageSetup paperSize="9" orientation="landscape" r:id="rId1"/>
  <headerFooter alignWithMargins="0">
    <oddHeader>&amp;LES-MARINE-F-001&amp;CSEPA Marine Fish Farm Data Return Spreadsheet - Electronic&amp;RIssue Number: 8   Issued: 20th Dec 2011</oddHeader>
  </headerFooter>
</worksheet>
</file>

<file path=xl/worksheets/sheet5.xml><?xml version="1.0" encoding="utf-8"?>
<worksheet xmlns="http://schemas.openxmlformats.org/spreadsheetml/2006/main" xmlns:r="http://schemas.openxmlformats.org/officeDocument/2006/relationships">
  <sheetPr codeName="Sheet5">
    <pageSetUpPr fitToPage="1"/>
  </sheetPr>
  <dimension ref="A1:AL138"/>
  <sheetViews>
    <sheetView tabSelected="1" zoomScale="75" workbookViewId="0">
      <selection activeCell="B3" sqref="B3"/>
    </sheetView>
  </sheetViews>
  <sheetFormatPr defaultColWidth="0" defaultRowHeight="15.75" customHeight="1" zeroHeight="1"/>
  <cols>
    <col min="1" max="1" width="5.7109375"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4.42578125" style="18" customWidth="1"/>
    <col min="10" max="10" width="7.5703125" style="18" hidden="1" customWidth="1"/>
    <col min="11" max="11" width="7.42578125" style="18" hidden="1" customWidth="1"/>
    <col min="12" max="12" width="13.5703125" style="18" customWidth="1"/>
    <col min="13" max="13" width="7.85546875" style="18" hidden="1" customWidth="1"/>
    <col min="14" max="14" width="5.85546875" style="18" hidden="1" customWidth="1"/>
    <col min="15" max="15" width="14.85546875" style="18" customWidth="1"/>
    <col min="16" max="16" width="7.42578125" style="18" hidden="1" customWidth="1"/>
    <col min="17" max="17" width="5.7109375" style="18" hidden="1" customWidth="1"/>
    <col min="18" max="18" width="15.2851562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855468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INFO'!F32)</f>
        <v xml:space="preserve">Please complete and return by 13 Apr 2012; </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192</v>
      </c>
      <c r="J6" s="279"/>
      <c r="K6" s="280"/>
      <c r="L6" s="280"/>
      <c r="M6" s="280"/>
      <c r="N6" s="280"/>
      <c r="O6" s="280"/>
      <c r="P6" s="280"/>
      <c r="Q6" s="280"/>
      <c r="R6" s="280"/>
      <c r="S6" s="280"/>
      <c r="T6" s="280"/>
      <c r="U6" s="281"/>
      <c r="V6" s="281"/>
      <c r="W6" s="282"/>
      <c r="X6" s="260" t="s">
        <v>58</v>
      </c>
      <c r="Y6" s="276" t="s">
        <v>55</v>
      </c>
      <c r="Z6" s="277"/>
      <c r="AA6" s="274" t="s">
        <v>171</v>
      </c>
      <c r="AB6" s="271" t="s">
        <v>204</v>
      </c>
      <c r="AC6" s="271" t="s">
        <v>218</v>
      </c>
    </row>
    <row r="7" spans="1:38" s="110" customFormat="1" ht="53.25" customHeight="1">
      <c r="A7" s="142"/>
      <c r="B7" s="266"/>
      <c r="C7" s="266"/>
      <c r="D7" s="266"/>
      <c r="E7" s="270"/>
      <c r="F7" s="268"/>
      <c r="G7" s="264"/>
      <c r="H7" s="273"/>
      <c r="I7" s="35" t="s">
        <v>172</v>
      </c>
      <c r="J7" s="31" t="s">
        <v>64</v>
      </c>
      <c r="K7" s="1" t="s">
        <v>2</v>
      </c>
      <c r="L7" s="1" t="s">
        <v>173</v>
      </c>
      <c r="M7" s="1" t="s">
        <v>65</v>
      </c>
      <c r="N7" s="1" t="s">
        <v>2</v>
      </c>
      <c r="O7" s="1" t="s">
        <v>174</v>
      </c>
      <c r="P7" s="1" t="s">
        <v>66</v>
      </c>
      <c r="Q7" s="1" t="s">
        <v>2</v>
      </c>
      <c r="R7" s="1" t="s">
        <v>157</v>
      </c>
      <c r="S7" s="36" t="s">
        <v>67</v>
      </c>
      <c r="T7" s="36" t="s">
        <v>2</v>
      </c>
      <c r="U7" s="1" t="s">
        <v>189</v>
      </c>
      <c r="V7" s="36" t="s">
        <v>190</v>
      </c>
      <c r="W7" s="36" t="s">
        <v>2</v>
      </c>
      <c r="X7" s="260"/>
      <c r="Y7" s="37" t="s">
        <v>56</v>
      </c>
      <c r="Z7" s="37" t="s">
        <v>57</v>
      </c>
      <c r="AA7" s="275"/>
      <c r="AB7" s="272"/>
      <c r="AC7" s="272"/>
      <c r="AD7" s="96"/>
      <c r="AE7" s="96"/>
      <c r="AF7" s="96"/>
      <c r="AG7" s="96"/>
      <c r="AH7" s="96"/>
      <c r="AI7" s="96"/>
      <c r="AJ7" s="96"/>
      <c r="AK7" s="96"/>
      <c r="AL7" s="96"/>
    </row>
    <row r="8" spans="1:38" ht="15.75" customHeight="1">
      <c r="A8" s="138" t="s">
        <v>247</v>
      </c>
      <c r="B8" s="150" t="s">
        <v>224</v>
      </c>
      <c r="C8" s="151" t="s">
        <v>225</v>
      </c>
      <c r="D8" s="151" t="s">
        <v>226</v>
      </c>
      <c r="E8" s="152" t="s">
        <v>246</v>
      </c>
      <c r="F8" s="153">
        <v>506</v>
      </c>
      <c r="G8" s="154">
        <v>968</v>
      </c>
      <c r="H8" s="133" t="str">
        <f>IF((F8&gt;G8),((F8-G8)/G8),"")</f>
        <v/>
      </c>
      <c r="I8" s="137"/>
      <c r="J8" s="43">
        <f>I8*10</f>
        <v>0</v>
      </c>
      <c r="K8" s="43">
        <f>IF(B8="","",Jan!J8)</f>
        <v>0</v>
      </c>
      <c r="L8" s="5"/>
      <c r="M8" s="43">
        <f>L8/2</f>
        <v>0</v>
      </c>
      <c r="N8" s="43">
        <f>IF(B8="","",Jan!M8)</f>
        <v>0</v>
      </c>
      <c r="O8" s="5"/>
      <c r="P8" s="43">
        <f>O8</f>
        <v>0</v>
      </c>
      <c r="Q8" s="43">
        <f>IF(B8="","",Jan!P8)</f>
        <v>0</v>
      </c>
      <c r="R8" s="5"/>
      <c r="S8" s="43">
        <f>R8/500</f>
        <v>0</v>
      </c>
      <c r="T8" s="44">
        <f>IF(B8="","",Jan!S8)</f>
        <v>0</v>
      </c>
      <c r="U8" s="5"/>
      <c r="V8" s="44">
        <f>U8*10</f>
        <v>0</v>
      </c>
      <c r="W8" s="44">
        <f>IF(B8="","",Jan!V8)</f>
        <v>0</v>
      </c>
      <c r="X8" s="62">
        <v>61750</v>
      </c>
      <c r="Y8" s="62">
        <v>239</v>
      </c>
      <c r="Z8" s="62">
        <v>1257</v>
      </c>
      <c r="AA8" s="62"/>
      <c r="AB8" s="135">
        <f t="shared" ref="AB8:AB20" si="0">F8-G8</f>
        <v>-462</v>
      </c>
      <c r="AC8" s="135" t="str">
        <f>IF(AB8&lt;0.0001,"",AB8)</f>
        <v/>
      </c>
      <c r="AD8" s="18">
        <f t="shared" ref="AD8:AD20" si="1">(R8/F8)/175</f>
        <v>0</v>
      </c>
    </row>
    <row r="9" spans="1:38" ht="15.75" customHeight="1">
      <c r="A9" s="138" t="str">
        <f>IF(B9="","",A8)</f>
        <v>Scottish Sea Farms Ltd</v>
      </c>
      <c r="B9" s="155" t="s">
        <v>227</v>
      </c>
      <c r="C9" s="156" t="s">
        <v>228</v>
      </c>
      <c r="D9" s="156" t="s">
        <v>229</v>
      </c>
      <c r="E9" s="157" t="s">
        <v>246</v>
      </c>
      <c r="F9" s="153"/>
      <c r="G9" s="158">
        <v>800</v>
      </c>
      <c r="H9" s="34" t="str">
        <f t="shared" ref="H9:H20" si="2">IF((F9&gt;G9),((F9-G9)/G9),"")</f>
        <v/>
      </c>
      <c r="I9" s="137"/>
      <c r="J9" s="43">
        <f t="shared" ref="J9:J20" si="3">I9*10</f>
        <v>0</v>
      </c>
      <c r="K9" s="43">
        <f>IF(B9="","",Jan!J9)</f>
        <v>0</v>
      </c>
      <c r="L9" s="5"/>
      <c r="M9" s="43">
        <f t="shared" ref="M9:M20" si="4">L9/2</f>
        <v>0</v>
      </c>
      <c r="N9" s="43">
        <f>IF(B9="","",Jan!M9)</f>
        <v>0</v>
      </c>
      <c r="O9" s="5"/>
      <c r="P9" s="43">
        <f t="shared" ref="P9:P20" si="5">O9</f>
        <v>0</v>
      </c>
      <c r="Q9" s="43">
        <f>IF(B9="","",Jan!P9)</f>
        <v>0</v>
      </c>
      <c r="R9" s="5"/>
      <c r="S9" s="43">
        <f t="shared" ref="S9:S20" si="6">R9/500</f>
        <v>0</v>
      </c>
      <c r="T9" s="44">
        <f>IF(B9="","",Jan!S9)</f>
        <v>0</v>
      </c>
      <c r="U9" s="128"/>
      <c r="V9" s="44">
        <f t="shared" ref="V9:V20" si="7">U9*10</f>
        <v>0</v>
      </c>
      <c r="W9" s="44">
        <f>IF(B9="","",Jan!V9)</f>
        <v>0</v>
      </c>
      <c r="X9" s="62"/>
      <c r="Y9" s="62"/>
      <c r="Z9" s="62"/>
      <c r="AA9" s="62"/>
      <c r="AB9" s="134">
        <f t="shared" si="0"/>
        <v>-800</v>
      </c>
      <c r="AC9" s="135" t="str">
        <f t="shared" ref="AC9:AC14" si="8">IF(AB9&lt;0.0001,"",AB9)</f>
        <v/>
      </c>
      <c r="AD9" s="18" t="e">
        <f t="shared" si="1"/>
        <v>#DIV/0!</v>
      </c>
    </row>
    <row r="10" spans="1:38" ht="15.75" customHeight="1">
      <c r="A10" s="138" t="str">
        <f t="shared" ref="A10:A20" si="9">IF(B10="","",A9)</f>
        <v>Scottish Sea Farms Ltd</v>
      </c>
      <c r="B10" s="155" t="s">
        <v>230</v>
      </c>
      <c r="C10" s="156" t="s">
        <v>231</v>
      </c>
      <c r="D10" s="156" t="s">
        <v>232</v>
      </c>
      <c r="E10" s="157" t="s">
        <v>246</v>
      </c>
      <c r="F10" s="153"/>
      <c r="G10" s="158">
        <v>800</v>
      </c>
      <c r="H10" s="34" t="str">
        <f t="shared" si="2"/>
        <v/>
      </c>
      <c r="I10" s="137"/>
      <c r="J10" s="43">
        <f t="shared" si="3"/>
        <v>0</v>
      </c>
      <c r="K10" s="43">
        <f>IF(B10="","",Jan!J10)</f>
        <v>0</v>
      </c>
      <c r="L10" s="5"/>
      <c r="M10" s="43">
        <f t="shared" si="4"/>
        <v>0</v>
      </c>
      <c r="N10" s="43">
        <f>IF(B10="","",Jan!M10)</f>
        <v>0</v>
      </c>
      <c r="O10" s="5"/>
      <c r="P10" s="43">
        <f t="shared" si="5"/>
        <v>0</v>
      </c>
      <c r="Q10" s="43">
        <f>IF(B10="","",Jan!P10)</f>
        <v>0</v>
      </c>
      <c r="R10" s="5"/>
      <c r="S10" s="43">
        <f t="shared" si="6"/>
        <v>0</v>
      </c>
      <c r="T10" s="44">
        <f>IF(B10="","",Jan!S10)</f>
        <v>0</v>
      </c>
      <c r="U10" s="128"/>
      <c r="V10" s="44">
        <f t="shared" si="7"/>
        <v>0</v>
      </c>
      <c r="W10" s="44">
        <f>IF(B10="","",Jan!V10)</f>
        <v>0</v>
      </c>
      <c r="X10" s="62"/>
      <c r="Y10" s="62"/>
      <c r="Z10" s="62"/>
      <c r="AA10" s="62"/>
      <c r="AB10" s="134">
        <f t="shared" si="0"/>
        <v>-800</v>
      </c>
      <c r="AC10" s="135" t="str">
        <f t="shared" si="8"/>
        <v/>
      </c>
      <c r="AD10" s="18" t="e">
        <f t="shared" si="1"/>
        <v>#DIV/0!</v>
      </c>
    </row>
    <row r="11" spans="1:38" ht="15.75" customHeight="1">
      <c r="A11" s="138" t="str">
        <f t="shared" si="9"/>
        <v>Scottish Sea Farms Ltd</v>
      </c>
      <c r="B11" s="155" t="s">
        <v>233</v>
      </c>
      <c r="C11" s="156" t="s">
        <v>234</v>
      </c>
      <c r="D11" s="124" t="s">
        <v>235</v>
      </c>
      <c r="E11" s="159" t="s">
        <v>246</v>
      </c>
      <c r="F11" s="153"/>
      <c r="G11" s="160">
        <v>750</v>
      </c>
      <c r="H11" s="34" t="str">
        <f t="shared" si="2"/>
        <v/>
      </c>
      <c r="I11" s="137"/>
      <c r="J11" s="43">
        <f t="shared" si="3"/>
        <v>0</v>
      </c>
      <c r="K11" s="43">
        <f>IF(B11="","",Jan!J11)</f>
        <v>0</v>
      </c>
      <c r="L11" s="5"/>
      <c r="M11" s="43">
        <f t="shared" si="4"/>
        <v>0</v>
      </c>
      <c r="N11" s="43">
        <f>IF(B11="","",Jan!M11)</f>
        <v>0</v>
      </c>
      <c r="O11" s="5"/>
      <c r="P11" s="43">
        <f t="shared" si="5"/>
        <v>0</v>
      </c>
      <c r="Q11" s="43">
        <f>IF(B11="","",Jan!P11)</f>
        <v>0</v>
      </c>
      <c r="R11" s="5"/>
      <c r="S11" s="43">
        <f t="shared" si="6"/>
        <v>0</v>
      </c>
      <c r="T11" s="44">
        <f>IF(B11="","",Jan!S11)</f>
        <v>0</v>
      </c>
      <c r="U11" s="128"/>
      <c r="V11" s="44">
        <f t="shared" si="7"/>
        <v>0</v>
      </c>
      <c r="W11" s="44">
        <f>IF(B11="","",Jan!V11)</f>
        <v>0</v>
      </c>
      <c r="X11" s="62"/>
      <c r="Y11" s="62"/>
      <c r="Z11" s="62"/>
      <c r="AA11" s="62"/>
      <c r="AB11" s="134">
        <f t="shared" si="0"/>
        <v>-750</v>
      </c>
      <c r="AC11" s="135" t="str">
        <f t="shared" si="8"/>
        <v/>
      </c>
      <c r="AD11" s="18" t="e">
        <f t="shared" si="1"/>
        <v>#DIV/0!</v>
      </c>
    </row>
    <row r="12" spans="1:38" ht="15.75" customHeight="1">
      <c r="A12" s="138" t="str">
        <f t="shared" si="9"/>
        <v>Scottish Sea Farms Ltd</v>
      </c>
      <c r="B12" s="155" t="s">
        <v>236</v>
      </c>
      <c r="C12" s="156" t="s">
        <v>237</v>
      </c>
      <c r="D12" s="124" t="s">
        <v>238</v>
      </c>
      <c r="E12" s="159" t="s">
        <v>246</v>
      </c>
      <c r="F12" s="153">
        <v>510</v>
      </c>
      <c r="G12" s="160">
        <v>980</v>
      </c>
      <c r="H12" s="34" t="str">
        <f t="shared" si="2"/>
        <v/>
      </c>
      <c r="I12" s="137"/>
      <c r="J12" s="43">
        <f t="shared" si="3"/>
        <v>0</v>
      </c>
      <c r="K12" s="43">
        <f>IF(B12="","",Jan!J12)</f>
        <v>0</v>
      </c>
      <c r="L12" s="5"/>
      <c r="M12" s="43">
        <f t="shared" si="4"/>
        <v>0</v>
      </c>
      <c r="N12" s="43">
        <f>IF(B12="","",Jan!M12)</f>
        <v>0</v>
      </c>
      <c r="O12" s="5"/>
      <c r="P12" s="43">
        <f t="shared" si="5"/>
        <v>0</v>
      </c>
      <c r="Q12" s="43">
        <f>IF(B12="","",Jan!P12)</f>
        <v>0</v>
      </c>
      <c r="R12" s="5"/>
      <c r="S12" s="43">
        <f t="shared" si="6"/>
        <v>0</v>
      </c>
      <c r="T12" s="44">
        <f>IF(B12="","",Jan!S12)</f>
        <v>0</v>
      </c>
      <c r="U12" s="5"/>
      <c r="V12" s="44">
        <f t="shared" si="7"/>
        <v>0</v>
      </c>
      <c r="W12" s="44">
        <f>IF(B12="","",Jan!V12)</f>
        <v>0</v>
      </c>
      <c r="X12" s="62">
        <v>79350</v>
      </c>
      <c r="Y12" s="62">
        <v>384</v>
      </c>
      <c r="Z12" s="62">
        <v>581</v>
      </c>
      <c r="AA12" s="62"/>
      <c r="AB12" s="134">
        <f t="shared" si="0"/>
        <v>-470</v>
      </c>
      <c r="AC12" s="135" t="str">
        <f t="shared" si="8"/>
        <v/>
      </c>
      <c r="AD12" s="18">
        <f t="shared" si="1"/>
        <v>0</v>
      </c>
    </row>
    <row r="13" spans="1:38" ht="15.75" customHeight="1">
      <c r="A13" s="138" t="str">
        <f t="shared" si="9"/>
        <v>Scottish Sea Farms Ltd</v>
      </c>
      <c r="B13" s="155" t="s">
        <v>239</v>
      </c>
      <c r="C13" s="124" t="s">
        <v>240</v>
      </c>
      <c r="D13" s="124" t="s">
        <v>241</v>
      </c>
      <c r="E13" s="159" t="s">
        <v>246</v>
      </c>
      <c r="F13" s="153">
        <v>615</v>
      </c>
      <c r="G13" s="160">
        <v>650</v>
      </c>
      <c r="H13" s="34" t="str">
        <f t="shared" si="2"/>
        <v/>
      </c>
      <c r="I13" s="137"/>
      <c r="J13" s="43">
        <f t="shared" si="3"/>
        <v>0</v>
      </c>
      <c r="K13" s="43">
        <f>IF(B13="","",Jan!J13)</f>
        <v>0</v>
      </c>
      <c r="L13" s="5"/>
      <c r="M13" s="43">
        <f t="shared" si="4"/>
        <v>0</v>
      </c>
      <c r="N13" s="43">
        <f>IF(B13="","",Jan!M13)</f>
        <v>0</v>
      </c>
      <c r="O13" s="5"/>
      <c r="P13" s="43">
        <f t="shared" si="5"/>
        <v>0</v>
      </c>
      <c r="Q13" s="43">
        <f>IF(B13="","",Jan!P13)</f>
        <v>0</v>
      </c>
      <c r="R13" s="5"/>
      <c r="S13" s="43">
        <f t="shared" si="6"/>
        <v>0</v>
      </c>
      <c r="T13" s="44">
        <f>IF(B13="","",Jan!S13)</f>
        <v>0</v>
      </c>
      <c r="U13" s="128"/>
      <c r="V13" s="44">
        <f t="shared" si="7"/>
        <v>0</v>
      </c>
      <c r="W13" s="44">
        <f>IF(B13="","",Jan!V13)</f>
        <v>0</v>
      </c>
      <c r="X13" s="62">
        <v>49943</v>
      </c>
      <c r="Y13" s="62">
        <v>128</v>
      </c>
      <c r="Z13" s="62">
        <v>841</v>
      </c>
      <c r="AA13" s="62"/>
      <c r="AB13" s="134">
        <f t="shared" si="0"/>
        <v>-35</v>
      </c>
      <c r="AC13" s="135" t="str">
        <f t="shared" si="8"/>
        <v/>
      </c>
      <c r="AD13" s="18">
        <f t="shared" si="1"/>
        <v>0</v>
      </c>
    </row>
    <row r="14" spans="1:38" ht="15.75" customHeight="1">
      <c r="A14" s="138" t="str">
        <f t="shared" si="9"/>
        <v>Scottish Sea Farms Ltd</v>
      </c>
      <c r="B14" s="155" t="s">
        <v>242</v>
      </c>
      <c r="C14" s="124" t="s">
        <v>243</v>
      </c>
      <c r="D14" s="124" t="s">
        <v>244</v>
      </c>
      <c r="E14" s="159" t="s">
        <v>246</v>
      </c>
      <c r="F14" s="153">
        <v>1089</v>
      </c>
      <c r="G14" s="160">
        <v>1264</v>
      </c>
      <c r="H14" s="34" t="str">
        <f t="shared" si="2"/>
        <v/>
      </c>
      <c r="I14" s="137"/>
      <c r="J14" s="43">
        <f t="shared" si="3"/>
        <v>0</v>
      </c>
      <c r="K14" s="43">
        <f>IF(B14="","",Jan!J14)</f>
        <v>0</v>
      </c>
      <c r="L14" s="5"/>
      <c r="M14" s="43">
        <f t="shared" si="4"/>
        <v>0</v>
      </c>
      <c r="N14" s="43">
        <f>IF(B14="","",Jan!M14)</f>
        <v>0</v>
      </c>
      <c r="O14" s="5"/>
      <c r="P14" s="43">
        <f t="shared" si="5"/>
        <v>0</v>
      </c>
      <c r="Q14" s="43">
        <f>IF(B14="","",Jan!P14)</f>
        <v>0</v>
      </c>
      <c r="R14" s="5"/>
      <c r="S14" s="43">
        <f t="shared" si="6"/>
        <v>0</v>
      </c>
      <c r="T14" s="44">
        <f>IF(B14="","",Jan!S14)</f>
        <v>0</v>
      </c>
      <c r="U14" s="128"/>
      <c r="V14" s="44">
        <f t="shared" si="7"/>
        <v>0</v>
      </c>
      <c r="W14" s="44">
        <f>IF(B14="","",Jan!V14)</f>
        <v>0</v>
      </c>
      <c r="X14" s="62">
        <v>182138</v>
      </c>
      <c r="Y14" s="62">
        <v>5277</v>
      </c>
      <c r="Z14" s="62">
        <v>13623</v>
      </c>
      <c r="AA14" s="62"/>
      <c r="AB14" s="134">
        <f t="shared" si="0"/>
        <v>-175</v>
      </c>
      <c r="AC14" s="135" t="str">
        <f t="shared" si="8"/>
        <v/>
      </c>
      <c r="AD14" s="18">
        <f t="shared" si="1"/>
        <v>0</v>
      </c>
    </row>
    <row r="15" spans="1:38" ht="15.75" customHeight="1">
      <c r="A15" s="138" t="str">
        <f t="shared" si="9"/>
        <v/>
      </c>
      <c r="B15" s="123"/>
      <c r="C15" s="124"/>
      <c r="D15" s="124"/>
      <c r="E15" s="129"/>
      <c r="F15" s="5"/>
      <c r="G15" s="124"/>
      <c r="H15" s="34" t="str">
        <f t="shared" si="2"/>
        <v/>
      </c>
      <c r="I15" s="137"/>
      <c r="J15" s="43">
        <f t="shared" si="3"/>
        <v>0</v>
      </c>
      <c r="K15" s="43" t="str">
        <f>IF(B15="","",Jan!J15)</f>
        <v/>
      </c>
      <c r="L15" s="5"/>
      <c r="M15" s="43">
        <f t="shared" si="4"/>
        <v>0</v>
      </c>
      <c r="N15" s="43" t="str">
        <f>IF(B15="","",Jan!M15)</f>
        <v/>
      </c>
      <c r="O15" s="5"/>
      <c r="P15" s="43">
        <f t="shared" si="5"/>
        <v>0</v>
      </c>
      <c r="Q15" s="43" t="str">
        <f>IF(B15="","",Jan!P15)</f>
        <v/>
      </c>
      <c r="R15" s="5"/>
      <c r="S15" s="43">
        <f t="shared" si="6"/>
        <v>0</v>
      </c>
      <c r="T15" s="44" t="str">
        <f>IF(B15="","",Jan!S15)</f>
        <v/>
      </c>
      <c r="U15" s="128"/>
      <c r="V15" s="44">
        <f t="shared" si="7"/>
        <v>0</v>
      </c>
      <c r="W15" s="44" t="str">
        <f>IF(B15="","",Jan!V15)</f>
        <v/>
      </c>
      <c r="X15" s="62"/>
      <c r="Y15" s="62"/>
      <c r="Z15" s="62"/>
      <c r="AA15" s="62"/>
      <c r="AB15" s="134">
        <f t="shared" si="0"/>
        <v>0</v>
      </c>
      <c r="AC15" s="135"/>
      <c r="AD15" s="18" t="e">
        <f t="shared" si="1"/>
        <v>#DIV/0!</v>
      </c>
    </row>
    <row r="16" spans="1:38" ht="15.75" customHeight="1">
      <c r="A16" s="138" t="str">
        <f t="shared" si="9"/>
        <v/>
      </c>
      <c r="B16" s="123"/>
      <c r="C16" s="124"/>
      <c r="D16" s="124"/>
      <c r="E16" s="129"/>
      <c r="F16" s="5"/>
      <c r="G16" s="124"/>
      <c r="H16" s="34" t="str">
        <f t="shared" si="2"/>
        <v/>
      </c>
      <c r="I16" s="137"/>
      <c r="J16" s="43">
        <f t="shared" si="3"/>
        <v>0</v>
      </c>
      <c r="K16" s="43" t="str">
        <f>IF(B16="","",Jan!J16)</f>
        <v/>
      </c>
      <c r="L16" s="5"/>
      <c r="M16" s="43">
        <f t="shared" si="4"/>
        <v>0</v>
      </c>
      <c r="N16" s="43" t="str">
        <f>IF(B16="","",Jan!M16)</f>
        <v/>
      </c>
      <c r="O16" s="5"/>
      <c r="P16" s="43">
        <f t="shared" si="5"/>
        <v>0</v>
      </c>
      <c r="Q16" s="43" t="str">
        <f>IF(B16="","",Jan!P16)</f>
        <v/>
      </c>
      <c r="R16" s="5"/>
      <c r="S16" s="43">
        <f t="shared" si="6"/>
        <v>0</v>
      </c>
      <c r="T16" s="44" t="str">
        <f>IF(B16="","",Jan!S16)</f>
        <v/>
      </c>
      <c r="U16" s="128"/>
      <c r="V16" s="44">
        <f t="shared" si="7"/>
        <v>0</v>
      </c>
      <c r="W16" s="44" t="str">
        <f>IF(B16="","",Jan!V16)</f>
        <v/>
      </c>
      <c r="X16" s="62"/>
      <c r="Y16" s="62"/>
      <c r="Z16" s="62"/>
      <c r="AA16" s="62"/>
      <c r="AB16" s="134">
        <f t="shared" si="0"/>
        <v>0</v>
      </c>
      <c r="AC16" s="135"/>
      <c r="AD16" s="18" t="e">
        <f t="shared" si="1"/>
        <v>#DIV/0!</v>
      </c>
    </row>
    <row r="17" spans="1:30" ht="15.75" customHeight="1">
      <c r="A17" s="138" t="str">
        <f t="shared" si="9"/>
        <v/>
      </c>
      <c r="B17" s="123"/>
      <c r="C17" s="124"/>
      <c r="D17" s="124"/>
      <c r="E17" s="129"/>
      <c r="F17" s="5"/>
      <c r="G17" s="124"/>
      <c r="H17" s="34" t="str">
        <f t="shared" si="2"/>
        <v/>
      </c>
      <c r="I17" s="137"/>
      <c r="J17" s="43">
        <f t="shared" si="3"/>
        <v>0</v>
      </c>
      <c r="K17" s="43" t="str">
        <f>IF(B17="","",Jan!J17)</f>
        <v/>
      </c>
      <c r="L17" s="5"/>
      <c r="M17" s="43">
        <f t="shared" si="4"/>
        <v>0</v>
      </c>
      <c r="N17" s="43" t="str">
        <f>IF(B17="","",Jan!M17)</f>
        <v/>
      </c>
      <c r="O17" s="5"/>
      <c r="P17" s="43">
        <f t="shared" si="5"/>
        <v>0</v>
      </c>
      <c r="Q17" s="43" t="str">
        <f>IF(B17="","",Jan!P17)</f>
        <v/>
      </c>
      <c r="R17" s="5"/>
      <c r="S17" s="43">
        <f t="shared" si="6"/>
        <v>0</v>
      </c>
      <c r="T17" s="44" t="str">
        <f>IF(B17="","",Jan!S17)</f>
        <v/>
      </c>
      <c r="U17" s="128"/>
      <c r="V17" s="44">
        <f t="shared" si="7"/>
        <v>0</v>
      </c>
      <c r="W17" s="44" t="str">
        <f>IF(B17="","",Jan!V17)</f>
        <v/>
      </c>
      <c r="X17" s="62"/>
      <c r="Y17" s="62"/>
      <c r="Z17" s="62"/>
      <c r="AA17" s="62"/>
      <c r="AB17" s="134">
        <f t="shared" si="0"/>
        <v>0</v>
      </c>
      <c r="AC17" s="135"/>
      <c r="AD17" s="18" t="e">
        <f t="shared" si="1"/>
        <v>#DIV/0!</v>
      </c>
    </row>
    <row r="18" spans="1:30" ht="15.75" customHeight="1">
      <c r="A18" s="138" t="str">
        <f t="shared" si="9"/>
        <v/>
      </c>
      <c r="B18" s="123"/>
      <c r="C18" s="124"/>
      <c r="D18" s="124"/>
      <c r="E18" s="129"/>
      <c r="F18" s="5"/>
      <c r="G18" s="124"/>
      <c r="H18" s="34" t="str">
        <f t="shared" si="2"/>
        <v/>
      </c>
      <c r="I18" s="137"/>
      <c r="J18" s="43">
        <f t="shared" si="3"/>
        <v>0</v>
      </c>
      <c r="K18" s="43" t="str">
        <f>IF(B18="","",Jan!J18)</f>
        <v/>
      </c>
      <c r="L18" s="5"/>
      <c r="M18" s="43">
        <f t="shared" si="4"/>
        <v>0</v>
      </c>
      <c r="N18" s="43" t="str">
        <f>IF(B18="","",Jan!M18)</f>
        <v/>
      </c>
      <c r="O18" s="5"/>
      <c r="P18" s="43">
        <f t="shared" si="5"/>
        <v>0</v>
      </c>
      <c r="Q18" s="43" t="str">
        <f>IF(B18="","",Jan!P18)</f>
        <v/>
      </c>
      <c r="R18" s="5"/>
      <c r="S18" s="43">
        <f t="shared" si="6"/>
        <v>0</v>
      </c>
      <c r="T18" s="44" t="str">
        <f>IF(B18="","",Jan!S18)</f>
        <v/>
      </c>
      <c r="U18" s="128"/>
      <c r="V18" s="44">
        <f t="shared" si="7"/>
        <v>0</v>
      </c>
      <c r="W18" s="44" t="str">
        <f>IF(B18="","",Jan!V18)</f>
        <v/>
      </c>
      <c r="X18" s="62"/>
      <c r="Y18" s="62"/>
      <c r="Z18" s="62"/>
      <c r="AA18" s="62"/>
      <c r="AB18" s="134">
        <f t="shared" si="0"/>
        <v>0</v>
      </c>
      <c r="AC18" s="135"/>
      <c r="AD18" s="18" t="e">
        <f t="shared" si="1"/>
        <v>#DIV/0!</v>
      </c>
    </row>
    <row r="19" spans="1:30" ht="15.75" customHeight="1">
      <c r="A19" s="138" t="str">
        <f t="shared" si="9"/>
        <v/>
      </c>
      <c r="B19" s="123"/>
      <c r="C19" s="124"/>
      <c r="D19" s="124"/>
      <c r="E19" s="129"/>
      <c r="F19" s="5"/>
      <c r="G19" s="124"/>
      <c r="H19" s="34" t="str">
        <f t="shared" si="2"/>
        <v/>
      </c>
      <c r="I19" s="137"/>
      <c r="J19" s="43">
        <f t="shared" si="3"/>
        <v>0</v>
      </c>
      <c r="K19" s="43" t="str">
        <f>IF(B19="","",Jan!J19)</f>
        <v/>
      </c>
      <c r="L19" s="5"/>
      <c r="M19" s="43">
        <f t="shared" si="4"/>
        <v>0</v>
      </c>
      <c r="N19" s="43" t="str">
        <f>IF(B19="","",Jan!M19)</f>
        <v/>
      </c>
      <c r="O19" s="5"/>
      <c r="P19" s="43">
        <f t="shared" si="5"/>
        <v>0</v>
      </c>
      <c r="Q19" s="43" t="str">
        <f>IF(B19="","",Jan!P19)</f>
        <v/>
      </c>
      <c r="R19" s="5"/>
      <c r="S19" s="43">
        <f t="shared" si="6"/>
        <v>0</v>
      </c>
      <c r="T19" s="44" t="str">
        <f>IF(B19="","",Jan!S19)</f>
        <v/>
      </c>
      <c r="U19" s="128"/>
      <c r="V19" s="44">
        <f t="shared" si="7"/>
        <v>0</v>
      </c>
      <c r="W19" s="44" t="str">
        <f>IF(B19="","",Jan!V19)</f>
        <v/>
      </c>
      <c r="X19" s="62"/>
      <c r="Y19" s="62"/>
      <c r="Z19" s="62"/>
      <c r="AA19" s="62"/>
      <c r="AB19" s="134">
        <f t="shared" si="0"/>
        <v>0</v>
      </c>
      <c r="AC19" s="135"/>
      <c r="AD19" s="18" t="e">
        <f t="shared" si="1"/>
        <v>#DIV/0!</v>
      </c>
    </row>
    <row r="20" spans="1:30" ht="15.75" customHeight="1">
      <c r="A20" s="138" t="str">
        <f t="shared" si="9"/>
        <v/>
      </c>
      <c r="B20" s="125"/>
      <c r="C20" s="126"/>
      <c r="D20" s="126"/>
      <c r="E20" s="161"/>
      <c r="F20" s="5"/>
      <c r="G20" s="126"/>
      <c r="H20" s="41" t="str">
        <f t="shared" si="2"/>
        <v/>
      </c>
      <c r="I20" s="137"/>
      <c r="J20" s="43">
        <f t="shared" si="3"/>
        <v>0</v>
      </c>
      <c r="K20" s="43" t="str">
        <f>IF(B20="","",Jan!J20)</f>
        <v/>
      </c>
      <c r="L20" s="5"/>
      <c r="M20" s="43">
        <f t="shared" si="4"/>
        <v>0</v>
      </c>
      <c r="N20" s="43" t="str">
        <f>IF(B20="","",Jan!M20)</f>
        <v/>
      </c>
      <c r="O20" s="5"/>
      <c r="P20" s="43">
        <f t="shared" si="5"/>
        <v>0</v>
      </c>
      <c r="Q20" s="43" t="str">
        <f>IF(B20="","",Jan!P20)</f>
        <v/>
      </c>
      <c r="R20" s="5"/>
      <c r="S20" s="43">
        <f t="shared" si="6"/>
        <v>0</v>
      </c>
      <c r="T20" s="44" t="str">
        <f>IF(B20="","",Jan!S20)</f>
        <v/>
      </c>
      <c r="U20" s="128"/>
      <c r="V20" s="44">
        <f t="shared" si="7"/>
        <v>0</v>
      </c>
      <c r="W20" s="44" t="str">
        <f>IF(B20="","",Jan!V20)</f>
        <v/>
      </c>
      <c r="X20" s="62"/>
      <c r="Y20" s="62"/>
      <c r="Z20" s="62"/>
      <c r="AA20" s="62"/>
      <c r="AB20" s="136">
        <f t="shared" si="0"/>
        <v>0</v>
      </c>
      <c r="AC20" s="140"/>
      <c r="AD20" s="18" t="e">
        <f t="shared" si="1"/>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H6:H7"/>
    <mergeCell ref="X6:X7"/>
    <mergeCell ref="AA6:AA7"/>
    <mergeCell ref="Y6:Z6"/>
    <mergeCell ref="I6:W6"/>
    <mergeCell ref="G6:G7"/>
    <mergeCell ref="B6:B7"/>
    <mergeCell ref="F6:F7"/>
    <mergeCell ref="C6:C7"/>
    <mergeCell ref="D6:D7"/>
    <mergeCell ref="E6:E7"/>
  </mergeCells>
  <phoneticPr fontId="0" type="noConversion"/>
  <conditionalFormatting sqref="R11">
    <cfRule type="expression" dxfId="311" priority="5" stopIfTrue="1">
      <formula>IF($AD$11&lt;0.02,TRUE)</formula>
    </cfRule>
    <cfRule type="expression" dxfId="310" priority="6" stopIfTrue="1">
      <formula>IF($AD$11&gt;3,TRUE)</formula>
    </cfRule>
  </conditionalFormatting>
  <conditionalFormatting sqref="R15">
    <cfRule type="expression" dxfId="309" priority="13" stopIfTrue="1">
      <formula>IF($AD$15&lt;0.02,TRUE)</formula>
    </cfRule>
    <cfRule type="expression" dxfId="308" priority="14" stopIfTrue="1">
      <formula>IF($AD$15&gt;3,TRUE)</formula>
    </cfRule>
  </conditionalFormatting>
  <conditionalFormatting sqref="R8">
    <cfRule type="expression" dxfId="307" priority="19" stopIfTrue="1">
      <formula>IF($AD$8&lt;0.02,TRUE)</formula>
    </cfRule>
    <cfRule type="expression" dxfId="306" priority="20" stopIfTrue="1">
      <formula>IF($AD$8&gt;3,TRUE)</formula>
    </cfRule>
  </conditionalFormatting>
  <conditionalFormatting sqref="R9">
    <cfRule type="expression" dxfId="305" priority="21" stopIfTrue="1">
      <formula>IF($AD$9&lt;0.02,TRUE)</formula>
    </cfRule>
    <cfRule type="expression" dxfId="304" priority="22" stopIfTrue="1">
      <formula>IF($AD$9&gt;3,TRUE)</formula>
    </cfRule>
  </conditionalFormatting>
  <conditionalFormatting sqref="R10">
    <cfRule type="expression" dxfId="303" priority="23" stopIfTrue="1">
      <formula>IF($AD$10&lt;0.02,TRUE)</formula>
    </cfRule>
    <cfRule type="expression" dxfId="302" priority="24" stopIfTrue="1">
      <formula>IF($AD$10&gt;3,TRUE)</formula>
    </cfRule>
  </conditionalFormatting>
  <conditionalFormatting sqref="R12">
    <cfRule type="expression" dxfId="301" priority="25" stopIfTrue="1">
      <formula>IF($AD$12&lt;0.02,TRUE)</formula>
    </cfRule>
    <cfRule type="expression" dxfId="300" priority="26" stopIfTrue="1">
      <formula>IF($AD$12&gt;3,TRUE)</formula>
    </cfRule>
  </conditionalFormatting>
  <conditionalFormatting sqref="R13">
    <cfRule type="expression" dxfId="299" priority="27" stopIfTrue="1">
      <formula>IF($AD$13&lt;0.02,TRUE)</formula>
    </cfRule>
    <cfRule type="expression" dxfId="298" priority="28" stopIfTrue="1">
      <formula>IF($AD$13&gt;3,TRUE)</formula>
    </cfRule>
  </conditionalFormatting>
  <conditionalFormatting sqref="R14">
    <cfRule type="expression" dxfId="297" priority="29" stopIfTrue="1">
      <formula>IF($AD$14&lt;0.02,TRUE)</formula>
    </cfRule>
    <cfRule type="expression" dxfId="296" priority="30" stopIfTrue="1">
      <formula>IF($AD$14&gt;3,TRUE)</formula>
    </cfRule>
  </conditionalFormatting>
  <conditionalFormatting sqref="R16">
    <cfRule type="expression" dxfId="295" priority="31" stopIfTrue="1">
      <formula>IF($AD$16&lt;0.02,TRUE)</formula>
    </cfRule>
    <cfRule type="expression" dxfId="294" priority="32" stopIfTrue="1">
      <formula>IF($AD$16&gt;3,TRUE)</formula>
    </cfRule>
  </conditionalFormatting>
  <conditionalFormatting sqref="R17">
    <cfRule type="expression" dxfId="293" priority="33" stopIfTrue="1">
      <formula>IF($AD$17&lt;0.02,TRUE)</formula>
    </cfRule>
    <cfRule type="expression" dxfId="292" priority="34" stopIfTrue="1">
      <formula>IF($AD$17&gt;3,TRUE)</formula>
    </cfRule>
  </conditionalFormatting>
  <conditionalFormatting sqref="R18">
    <cfRule type="expression" dxfId="291" priority="35" stopIfTrue="1">
      <formula>IF($AD$18&lt;0.02,TRUE)</formula>
    </cfRule>
    <cfRule type="expression" dxfId="290" priority="36" stopIfTrue="1">
      <formula>IF($AD$18&gt;3,TRUE)</formula>
    </cfRule>
  </conditionalFormatting>
  <conditionalFormatting sqref="R19">
    <cfRule type="expression" dxfId="289" priority="37" stopIfTrue="1">
      <formula>IF($AD$19&lt;0.02,TRUE)</formula>
    </cfRule>
    <cfRule type="expression" dxfId="288" priority="38" stopIfTrue="1">
      <formula>IF($AD$19&gt;3,TRUE)</formula>
    </cfRule>
  </conditionalFormatting>
  <conditionalFormatting sqref="R20">
    <cfRule type="expression" dxfId="287" priority="39" stopIfTrue="1">
      <formula>IF($AD$20&lt;0.02,TRUE)</formula>
    </cfRule>
    <cfRule type="expression" dxfId="286" priority="40" stopIfTrue="1">
      <formula>IF($AD$20&gt;3,TRUE)</formula>
    </cfRule>
  </conditionalFormatting>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6.xml><?xml version="1.0" encoding="utf-8"?>
<worksheet xmlns="http://schemas.openxmlformats.org/spreadsheetml/2006/main" xmlns:r="http://schemas.openxmlformats.org/officeDocument/2006/relationships">
  <sheetPr codeName="Sheet6">
    <pageSetUpPr fitToPage="1"/>
  </sheetPr>
  <dimension ref="A1:AL138"/>
  <sheetViews>
    <sheetView zoomScale="75" workbookViewId="0">
      <selection activeCell="AA8" sqref="AA8"/>
    </sheetView>
  </sheetViews>
  <sheetFormatPr defaultColWidth="0" defaultRowHeight="15.75"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3.85546875" style="18" customWidth="1"/>
    <col min="10" max="10" width="7.5703125" style="18" hidden="1" customWidth="1"/>
    <col min="11" max="11" width="7.42578125" style="18" hidden="1" customWidth="1"/>
    <col min="12" max="12" width="14.85546875" style="18" customWidth="1"/>
    <col min="13" max="13" width="7.85546875" style="18" hidden="1" customWidth="1"/>
    <col min="14" max="14" width="5.85546875" style="18" hidden="1" customWidth="1"/>
    <col min="15" max="15" width="14.42578125" style="18" customWidth="1"/>
    <col min="16" max="16" width="7.42578125" style="18" hidden="1" customWidth="1"/>
    <col min="17" max="17" width="5.7109375" style="18" hidden="1" customWidth="1"/>
    <col min="18" max="18" width="15.4257812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4.14062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INFO'!F32)</f>
        <v xml:space="preserve">Please complete and return by 13 Apr 2012; </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192</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175</v>
      </c>
      <c r="J7" s="31" t="s">
        <v>64</v>
      </c>
      <c r="K7" s="1" t="s">
        <v>2</v>
      </c>
      <c r="L7" s="1" t="s">
        <v>176</v>
      </c>
      <c r="M7" s="1" t="s">
        <v>65</v>
      </c>
      <c r="N7" s="1" t="s">
        <v>2</v>
      </c>
      <c r="O7" s="1" t="s">
        <v>177</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IF(Jan!B8="","",Jan!B8)</f>
        <v>Bring Head</v>
      </c>
      <c r="C8" s="118" t="str">
        <f>IF(Jan!B8="","",Jan!C8)</f>
        <v>SCAP1</v>
      </c>
      <c r="D8" s="111" t="str">
        <f>IF(B8="","",Jan!D8)</f>
        <v>CAR/L/1015854</v>
      </c>
      <c r="E8" s="111" t="str">
        <f>IF(Jan!B8="","",Jan!E8)</f>
        <v>ORK</v>
      </c>
      <c r="F8" s="61">
        <v>510</v>
      </c>
      <c r="G8" s="111">
        <f>IF(B8="","",Jan!G8)</f>
        <v>968</v>
      </c>
      <c r="H8" s="34" t="str">
        <f t="shared" ref="H8:H13" si="0">IF((F8&gt;G8),((F8-G8)/G8),"")</f>
        <v/>
      </c>
      <c r="I8" s="137"/>
      <c r="J8" s="43">
        <f>I8*10</f>
        <v>0</v>
      </c>
      <c r="K8" s="43">
        <f>IF(B8="","",IF(Jan!K8="",Feb!J8,Jan!K8+Feb!J8))</f>
        <v>0</v>
      </c>
      <c r="L8" s="5"/>
      <c r="M8" s="43">
        <f>L8/2</f>
        <v>0</v>
      </c>
      <c r="N8" s="43">
        <f>IF(B8="","",IF(Jan!N8="",Feb!M8,Jan!N8+Feb!M8))</f>
        <v>0</v>
      </c>
      <c r="O8" s="5"/>
      <c r="P8" s="43">
        <f>O8</f>
        <v>0</v>
      </c>
      <c r="Q8" s="43">
        <f>IF(B8="","",IF(Jan!Q8="",Feb!P8,Jan!Q8+Feb!P8))</f>
        <v>0</v>
      </c>
      <c r="R8" s="5"/>
      <c r="S8" s="43">
        <f>R8/500</f>
        <v>0</v>
      </c>
      <c r="T8" s="43">
        <f>IF(B8="","",IF(Jan!T8="",Feb!S8,Jan!T8+Feb!S8))</f>
        <v>0</v>
      </c>
      <c r="U8" s="5"/>
      <c r="V8" s="43">
        <f>U8*10</f>
        <v>0</v>
      </c>
      <c r="W8" s="43">
        <f>IF(B8="","",IF(Jan!W8="",Feb!V8,Jan!W8+Feb!V8))</f>
        <v>0</v>
      </c>
      <c r="X8" s="62">
        <v>58700</v>
      </c>
      <c r="Y8" s="62">
        <v>297</v>
      </c>
      <c r="Z8" s="62">
        <v>1977</v>
      </c>
      <c r="AA8" s="62"/>
      <c r="AB8" s="135">
        <f t="shared" ref="AB8:AB20" si="1">F8-G8</f>
        <v>-458</v>
      </c>
      <c r="AC8" s="134" t="str">
        <f t="shared" ref="AC8:AC14" si="2">IF(AB8&lt;0.0001,"",AB8)</f>
        <v/>
      </c>
      <c r="AD8" s="18">
        <f t="shared" ref="AD8:AD20" si="3">(R8/F8)/175</f>
        <v>0</v>
      </c>
    </row>
    <row r="9" spans="1:38" ht="15.75" customHeight="1">
      <c r="A9" s="138" t="str">
        <f>IF(B9="","",A8)</f>
        <v>Scottish Sea Farms Ltd</v>
      </c>
      <c r="B9" s="117" t="str">
        <f>IF(Jan!B9="","",Jan!B9)</f>
        <v>Eday Sound</v>
      </c>
      <c r="C9" s="118" t="str">
        <f>IF(Jan!B9="","",Jan!C9)</f>
        <v>EDA1</v>
      </c>
      <c r="D9" s="111" t="str">
        <f>IF(B9="","",Jan!D9)</f>
        <v>CAR/L/1003956</v>
      </c>
      <c r="E9" s="111" t="str">
        <f>IF(Jan!B9="","",Jan!E9)</f>
        <v>ORK</v>
      </c>
      <c r="F9" s="61"/>
      <c r="G9" s="111">
        <f>IF(B9="","",Jan!G9)</f>
        <v>800</v>
      </c>
      <c r="H9" s="34" t="str">
        <f t="shared" si="0"/>
        <v/>
      </c>
      <c r="I9" s="137"/>
      <c r="J9" s="43">
        <f t="shared" ref="J9:J20" si="4">I9*10</f>
        <v>0</v>
      </c>
      <c r="K9" s="43">
        <f>IF(B9="","",IF(Jan!K9="",Feb!J9,Jan!K9+Feb!J9))</f>
        <v>0</v>
      </c>
      <c r="L9" s="5"/>
      <c r="M9" s="43">
        <f t="shared" ref="M9:M20" si="5">L9/2</f>
        <v>0</v>
      </c>
      <c r="N9" s="43">
        <f>IF(B9="","",IF(Jan!N9="",Feb!M9,Jan!N9+Feb!M9))</f>
        <v>0</v>
      </c>
      <c r="O9" s="5"/>
      <c r="P9" s="43">
        <f t="shared" ref="P9:P20" si="6">O9</f>
        <v>0</v>
      </c>
      <c r="Q9" s="43">
        <f>IF(B9="","",IF(Jan!Q9="",Feb!P9,Jan!Q9+Feb!P9))</f>
        <v>0</v>
      </c>
      <c r="R9" s="5"/>
      <c r="S9" s="43">
        <f t="shared" ref="S9:S20" si="7">R9/500</f>
        <v>0</v>
      </c>
      <c r="T9" s="43">
        <f>IF(B9="","",IF(Jan!T9="",Feb!S9,Jan!T9+Feb!S9))</f>
        <v>0</v>
      </c>
      <c r="U9" s="5"/>
      <c r="V9" s="43">
        <f t="shared" ref="V9:V20" si="8">U9*10</f>
        <v>0</v>
      </c>
      <c r="W9" s="43">
        <f>IF(B9="","",IF(Jan!W9="",Feb!V9,Jan!W9+Feb!V9))</f>
        <v>0</v>
      </c>
      <c r="X9" s="62"/>
      <c r="Y9" s="62"/>
      <c r="Z9" s="62"/>
      <c r="AA9" s="62"/>
      <c r="AB9" s="135">
        <f t="shared" si="1"/>
        <v>-800</v>
      </c>
      <c r="AC9" s="134" t="str">
        <f t="shared" si="2"/>
        <v/>
      </c>
      <c r="AD9" s="18" t="e">
        <f t="shared" si="3"/>
        <v>#DIV/0!</v>
      </c>
    </row>
    <row r="10" spans="1:38" ht="15.75" customHeight="1">
      <c r="A10" s="138" t="str">
        <f t="shared" ref="A10:A20" si="9">IF(B10="","",A9)</f>
        <v>Scottish Sea Farms Ltd</v>
      </c>
      <c r="B10" s="117" t="str">
        <f>IF(Jan!B10="","",Jan!B10)</f>
        <v>Kirk Taing</v>
      </c>
      <c r="C10" s="118" t="str">
        <f>IF(Jan!B10="","",Jan!C10)</f>
        <v>MILL1</v>
      </c>
      <c r="D10" s="111" t="str">
        <f>IF(B10="","",Jan!D10)</f>
        <v>CAR/L/1003952</v>
      </c>
      <c r="E10" s="111" t="str">
        <f>IF(Jan!B10="","",Jan!E10)</f>
        <v>ORK</v>
      </c>
      <c r="F10" s="61"/>
      <c r="G10" s="111">
        <f>IF(B10="","",Jan!G10)</f>
        <v>800</v>
      </c>
      <c r="H10" s="34" t="str">
        <f t="shared" si="0"/>
        <v/>
      </c>
      <c r="I10" s="137"/>
      <c r="J10" s="43">
        <f t="shared" si="4"/>
        <v>0</v>
      </c>
      <c r="K10" s="43">
        <f>IF(B10="","",IF(Jan!K10="",Feb!J10,Jan!K10+Feb!J10))</f>
        <v>0</v>
      </c>
      <c r="L10" s="5"/>
      <c r="M10" s="43">
        <f t="shared" si="5"/>
        <v>0</v>
      </c>
      <c r="N10" s="43">
        <f>IF(B10="","",IF(Jan!N10="",Feb!M10,Jan!N10+Feb!M10))</f>
        <v>0</v>
      </c>
      <c r="O10" s="5"/>
      <c r="P10" s="43">
        <f t="shared" si="6"/>
        <v>0</v>
      </c>
      <c r="Q10" s="43">
        <f>IF(B10="","",IF(Jan!Q10="",Feb!P10,Jan!Q10+Feb!P10))</f>
        <v>0</v>
      </c>
      <c r="R10" s="5"/>
      <c r="S10" s="43">
        <f t="shared" si="7"/>
        <v>0</v>
      </c>
      <c r="T10" s="43">
        <f>IF(B10="","",IF(Jan!T10="",Feb!S10,Jan!T10+Feb!S10))</f>
        <v>0</v>
      </c>
      <c r="U10" s="5"/>
      <c r="V10" s="43">
        <f t="shared" si="8"/>
        <v>0</v>
      </c>
      <c r="W10" s="43">
        <f>IF(B10="","",IF(Jan!W10="",Feb!V10,Jan!W10+Feb!V10))</f>
        <v>0</v>
      </c>
      <c r="X10" s="62"/>
      <c r="Y10" s="62"/>
      <c r="Z10" s="62"/>
      <c r="AA10" s="62"/>
      <c r="AB10" s="135">
        <f t="shared" si="1"/>
        <v>-800</v>
      </c>
      <c r="AC10" s="134" t="str">
        <f t="shared" si="2"/>
        <v/>
      </c>
      <c r="AD10" s="18" t="e">
        <f t="shared" si="3"/>
        <v>#DIV/0!</v>
      </c>
    </row>
    <row r="11" spans="1:38" ht="15.75" customHeight="1">
      <c r="A11" s="138" t="str">
        <f t="shared" si="9"/>
        <v>Scottish Sea Farms Ltd</v>
      </c>
      <c r="B11" s="117" t="str">
        <f>IF(Jan!B11="","",Jan!B11)</f>
        <v>Mill Bay, Stronsay</v>
      </c>
      <c r="C11" s="118" t="str">
        <f>IF(Jan!B11="","",Jan!C11)</f>
        <v>MIL1</v>
      </c>
      <c r="D11" s="111" t="str">
        <f>IF(B11="","",Jan!D11)</f>
        <v>CAR/L/1034607</v>
      </c>
      <c r="E11" s="111" t="str">
        <f>IF(Jan!B11="","",Jan!E11)</f>
        <v>ORK</v>
      </c>
      <c r="F11" s="61"/>
      <c r="G11" s="111">
        <f>IF(B11="","",Jan!G11)</f>
        <v>750</v>
      </c>
      <c r="H11" s="34" t="str">
        <f t="shared" si="0"/>
        <v/>
      </c>
      <c r="I11" s="137"/>
      <c r="J11" s="43">
        <f t="shared" si="4"/>
        <v>0</v>
      </c>
      <c r="K11" s="43">
        <f>IF(B11="","",IF(Jan!K11="",Feb!J11,Jan!K11+Feb!J11))</f>
        <v>0</v>
      </c>
      <c r="L11" s="5"/>
      <c r="M11" s="43">
        <f t="shared" si="5"/>
        <v>0</v>
      </c>
      <c r="N11" s="43">
        <f>IF(B11="","",IF(Jan!N11="",Feb!M11,Jan!N11+Feb!M11))</f>
        <v>0</v>
      </c>
      <c r="O11" s="5"/>
      <c r="P11" s="43">
        <f t="shared" si="6"/>
        <v>0</v>
      </c>
      <c r="Q11" s="43">
        <f>IF(B11="","",IF(Jan!Q11="",Feb!P11,Jan!Q11+Feb!P11))</f>
        <v>0</v>
      </c>
      <c r="R11" s="5"/>
      <c r="S11" s="43">
        <f t="shared" si="7"/>
        <v>0</v>
      </c>
      <c r="T11" s="43">
        <f>IF(B11="","",IF(Jan!T11="",Feb!S11,Jan!T11+Feb!S11))</f>
        <v>0</v>
      </c>
      <c r="U11" s="5"/>
      <c r="V11" s="43">
        <f t="shared" si="8"/>
        <v>0</v>
      </c>
      <c r="W11" s="43">
        <f>IF(B11="","",IF(Jan!W11="",Feb!V11,Jan!W11+Feb!V11))</f>
        <v>0</v>
      </c>
      <c r="X11" s="62"/>
      <c r="Y11" s="62"/>
      <c r="Z11" s="62"/>
      <c r="AA11" s="62"/>
      <c r="AB11" s="135">
        <f t="shared" si="1"/>
        <v>-750</v>
      </c>
      <c r="AC11" s="134" t="str">
        <f t="shared" si="2"/>
        <v/>
      </c>
      <c r="AD11" s="18" t="e">
        <f t="shared" si="3"/>
        <v>#DIV/0!</v>
      </c>
    </row>
    <row r="12" spans="1:38" ht="15.75" customHeight="1">
      <c r="A12" s="138" t="str">
        <f t="shared" si="9"/>
        <v>Scottish Sea Farms Ltd</v>
      </c>
      <c r="B12" s="117" t="str">
        <f>IF(Jan!B12="","",Jan!B12)</f>
        <v>Puldrite Bay</v>
      </c>
      <c r="C12" s="118" t="str">
        <f>IF(Jan!B12="","",Jan!C12)</f>
        <v>PUL1</v>
      </c>
      <c r="D12" s="111" t="str">
        <f>IF(B12="","",Jan!D12)</f>
        <v>CAR/L/1003954</v>
      </c>
      <c r="E12" s="111" t="str">
        <f>IF(Jan!B12="","",Jan!E12)</f>
        <v>ORK</v>
      </c>
      <c r="F12" s="61">
        <v>572</v>
      </c>
      <c r="G12" s="111">
        <f>IF(B12="","",Jan!G12)</f>
        <v>980</v>
      </c>
      <c r="H12" s="34" t="str">
        <f t="shared" si="0"/>
        <v/>
      </c>
      <c r="I12" s="137"/>
      <c r="J12" s="43">
        <f t="shared" si="4"/>
        <v>0</v>
      </c>
      <c r="K12" s="43">
        <f>IF(B12="","",IF(Jan!K12="",Feb!J12,Jan!K12+Feb!J12))</f>
        <v>0</v>
      </c>
      <c r="L12" s="5"/>
      <c r="M12" s="43">
        <f t="shared" si="5"/>
        <v>0</v>
      </c>
      <c r="N12" s="43">
        <f>IF(B12="","",IF(Jan!N12="",Feb!M12,Jan!N12+Feb!M12))</f>
        <v>0</v>
      </c>
      <c r="O12" s="5"/>
      <c r="P12" s="43">
        <f t="shared" si="6"/>
        <v>0</v>
      </c>
      <c r="Q12" s="43">
        <f>IF(B12="","",IF(Jan!Q12="",Feb!P12,Jan!Q12+Feb!P12))</f>
        <v>0</v>
      </c>
      <c r="R12" s="5"/>
      <c r="S12" s="43">
        <f t="shared" si="7"/>
        <v>0</v>
      </c>
      <c r="T12" s="43">
        <f>IF(B12="","",IF(Jan!T12="",Feb!S12,Jan!T12+Feb!S12))</f>
        <v>0</v>
      </c>
      <c r="U12" s="5"/>
      <c r="V12" s="43">
        <f t="shared" si="8"/>
        <v>0</v>
      </c>
      <c r="W12" s="43">
        <f>IF(B12="","",IF(Jan!W12="",Feb!V12,Jan!W12+Feb!V12))</f>
        <v>0</v>
      </c>
      <c r="X12" s="62">
        <v>70701</v>
      </c>
      <c r="Y12" s="62">
        <v>55</v>
      </c>
      <c r="Z12" s="62">
        <v>109</v>
      </c>
      <c r="AA12" s="62"/>
      <c r="AB12" s="135">
        <f t="shared" si="1"/>
        <v>-408</v>
      </c>
      <c r="AC12" s="134" t="str">
        <f t="shared" si="2"/>
        <v/>
      </c>
      <c r="AD12" s="18">
        <f t="shared" si="3"/>
        <v>0</v>
      </c>
    </row>
    <row r="13" spans="1:38" ht="15.75" customHeight="1">
      <c r="A13" s="138" t="str">
        <f t="shared" si="9"/>
        <v>Scottish Sea Farms Ltd</v>
      </c>
      <c r="B13" s="117" t="str">
        <f>IF(Jan!B13="","",Jan!B13)</f>
        <v>Toy Ness</v>
      </c>
      <c r="C13" s="118" t="str">
        <f>IF(Jan!B13="","",Jan!C13)</f>
        <v>TOYN1</v>
      </c>
      <c r="D13" s="111" t="str">
        <f>IF(B13="","",Jan!D13)</f>
        <v>CAR/L/1015855</v>
      </c>
      <c r="E13" s="111" t="str">
        <f>IF(Jan!B13="","",Jan!E13)</f>
        <v>ORK</v>
      </c>
      <c r="F13" s="61">
        <v>196</v>
      </c>
      <c r="G13" s="111">
        <f>IF(B13="","",Jan!G13)</f>
        <v>650</v>
      </c>
      <c r="H13" s="34" t="str">
        <f t="shared" si="0"/>
        <v/>
      </c>
      <c r="I13" s="137"/>
      <c r="J13" s="43">
        <f t="shared" si="4"/>
        <v>0</v>
      </c>
      <c r="K13" s="43">
        <f>IF(B13="","",IF(Jan!K13="",Feb!J13,Jan!K13+Feb!J13))</f>
        <v>0</v>
      </c>
      <c r="L13" s="5"/>
      <c r="M13" s="43">
        <f t="shared" si="5"/>
        <v>0</v>
      </c>
      <c r="N13" s="43">
        <f>IF(B13="","",IF(Jan!N13="",Feb!M13,Jan!N13+Feb!M13))</f>
        <v>0</v>
      </c>
      <c r="O13" s="5"/>
      <c r="P13" s="43">
        <f t="shared" si="6"/>
        <v>0</v>
      </c>
      <c r="Q13" s="43">
        <f>IF(B13="","",IF(Jan!Q13="",Feb!P13,Jan!Q13+Feb!P13))</f>
        <v>0</v>
      </c>
      <c r="R13" s="5"/>
      <c r="S13" s="43">
        <f t="shared" si="7"/>
        <v>0</v>
      </c>
      <c r="T13" s="43">
        <f>IF(B13="","",IF(Jan!T13="",Feb!S13,Jan!T13+Feb!S13))</f>
        <v>0</v>
      </c>
      <c r="U13" s="5"/>
      <c r="V13" s="43">
        <f t="shared" si="8"/>
        <v>0</v>
      </c>
      <c r="W13" s="43">
        <f>IF(B13="","",IF(Jan!W13="",Feb!V13,Jan!W13+Feb!V13))</f>
        <v>0</v>
      </c>
      <c r="X13" s="62">
        <v>1500</v>
      </c>
      <c r="Y13" s="62">
        <v>0</v>
      </c>
      <c r="Z13" s="62">
        <v>0</v>
      </c>
      <c r="AA13" s="62"/>
      <c r="AB13" s="135">
        <f t="shared" si="1"/>
        <v>-454</v>
      </c>
      <c r="AC13" s="134" t="str">
        <f t="shared" si="2"/>
        <v/>
      </c>
      <c r="AD13" s="18">
        <f t="shared" si="3"/>
        <v>0</v>
      </c>
    </row>
    <row r="14" spans="1:38" ht="15.75" customHeight="1">
      <c r="A14" s="138" t="str">
        <f t="shared" si="9"/>
        <v>Scottish Sea Farms Ltd</v>
      </c>
      <c r="B14" s="117" t="str">
        <f>IF(Jan!B14="","",Jan!B14)</f>
        <v>Veantrow Bay</v>
      </c>
      <c r="C14" s="118" t="str">
        <f>IF(Jan!B14="","",Jan!C14)</f>
        <v>VEA1</v>
      </c>
      <c r="D14" s="111" t="str">
        <f>IF(B14="","",Jan!D14)</f>
        <v>CAR/L/1003931</v>
      </c>
      <c r="E14" s="111" t="str">
        <f>IF(Jan!B14="","",Jan!E14)</f>
        <v>ORK</v>
      </c>
      <c r="F14" s="61">
        <v>1122</v>
      </c>
      <c r="G14" s="111">
        <f>IF(B14="","",Jan!G14)</f>
        <v>1264</v>
      </c>
      <c r="H14" s="34" t="str">
        <f t="shared" ref="H14:H20" si="10">IF((F14&gt;G14),((F14-G14)/G14),"")</f>
        <v/>
      </c>
      <c r="I14" s="137"/>
      <c r="J14" s="43">
        <f t="shared" si="4"/>
        <v>0</v>
      </c>
      <c r="K14" s="43">
        <f>IF(B14="","",IF(Jan!K14="",Feb!J14,Jan!K14+Feb!J14))</f>
        <v>0</v>
      </c>
      <c r="L14" s="5"/>
      <c r="M14" s="43">
        <f t="shared" si="5"/>
        <v>0</v>
      </c>
      <c r="N14" s="43">
        <f>IF(B14="","",IF(Jan!N14="",Feb!M14,Jan!N14+Feb!M14))</f>
        <v>0</v>
      </c>
      <c r="O14" s="5"/>
      <c r="P14" s="43">
        <f t="shared" si="6"/>
        <v>0</v>
      </c>
      <c r="Q14" s="43">
        <f>IF(B14="","",IF(Jan!Q14="",Feb!P14,Jan!Q14+Feb!P14))</f>
        <v>0</v>
      </c>
      <c r="R14" s="5"/>
      <c r="S14" s="43">
        <f t="shared" si="7"/>
        <v>0</v>
      </c>
      <c r="T14" s="43">
        <f>IF(B14="","",IF(Jan!T14="",Feb!S14,Jan!T14+Feb!S14))</f>
        <v>0</v>
      </c>
      <c r="U14" s="5"/>
      <c r="V14" s="43">
        <f t="shared" si="8"/>
        <v>0</v>
      </c>
      <c r="W14" s="43">
        <f>IF(B14="","",IF(Jan!W14="",Feb!V14,Jan!W14+Feb!V14))</f>
        <v>0</v>
      </c>
      <c r="X14" s="62">
        <v>210109</v>
      </c>
      <c r="Y14" s="62">
        <v>5806</v>
      </c>
      <c r="Z14" s="62">
        <v>9969</v>
      </c>
      <c r="AA14" s="62"/>
      <c r="AB14" s="135">
        <f t="shared" si="1"/>
        <v>-142</v>
      </c>
      <c r="AC14" s="134" t="str">
        <f t="shared" si="2"/>
        <v/>
      </c>
      <c r="AD14" s="18">
        <f t="shared" si="3"/>
        <v>0</v>
      </c>
    </row>
    <row r="15" spans="1:38" ht="15.75" customHeight="1">
      <c r="A15" s="138" t="str">
        <f t="shared" si="9"/>
        <v/>
      </c>
      <c r="B15" s="117" t="str">
        <f>IF(Jan!B15="","",Jan!B15)</f>
        <v/>
      </c>
      <c r="C15" s="118" t="str">
        <f>IF(Jan!B15="","",Jan!C15)</f>
        <v/>
      </c>
      <c r="D15" s="111" t="str">
        <f>IF(B15="","",Jan!D15)</f>
        <v/>
      </c>
      <c r="E15" s="111" t="str">
        <f>IF(Jan!B15="","",Jan!E15)</f>
        <v/>
      </c>
      <c r="F15" s="61"/>
      <c r="G15" s="111" t="str">
        <f>IF(B15="","",Jan!G15)</f>
        <v/>
      </c>
      <c r="H15" s="34" t="str">
        <f t="shared" si="10"/>
        <v/>
      </c>
      <c r="I15" s="137"/>
      <c r="J15" s="43">
        <f t="shared" si="4"/>
        <v>0</v>
      </c>
      <c r="K15" s="43" t="str">
        <f>IF(B15="","",IF(Jan!K15="",Feb!J15,Jan!K15+Feb!J15))</f>
        <v/>
      </c>
      <c r="L15" s="5"/>
      <c r="M15" s="43">
        <f t="shared" si="5"/>
        <v>0</v>
      </c>
      <c r="N15" s="43" t="str">
        <f>IF(B15="","",IF(Jan!N15="",Feb!M15,Jan!N15+Feb!M15))</f>
        <v/>
      </c>
      <c r="O15" s="5"/>
      <c r="P15" s="43">
        <f t="shared" si="6"/>
        <v>0</v>
      </c>
      <c r="Q15" s="43" t="str">
        <f>IF(B15="","",IF(Jan!Q15="",Feb!P15,Jan!Q15+Feb!P15))</f>
        <v/>
      </c>
      <c r="R15" s="5"/>
      <c r="S15" s="43">
        <f t="shared" si="7"/>
        <v>0</v>
      </c>
      <c r="T15" s="43" t="str">
        <f>IF(B15="","",IF(Jan!T15="",Feb!S15,Jan!T15+Feb!S15))</f>
        <v/>
      </c>
      <c r="U15" s="5"/>
      <c r="V15" s="43">
        <f t="shared" si="8"/>
        <v>0</v>
      </c>
      <c r="W15" s="43" t="str">
        <f>IF(B15="","",IF(Jan!W15="",Feb!V15,Jan!W15+Feb!V15))</f>
        <v/>
      </c>
      <c r="X15" s="62"/>
      <c r="Y15" s="62"/>
      <c r="Z15" s="62"/>
      <c r="AA15" s="62"/>
      <c r="AB15" s="135" t="e">
        <f t="shared" si="1"/>
        <v>#VALUE!</v>
      </c>
      <c r="AC15" s="134"/>
      <c r="AD15" s="18" t="e">
        <f t="shared" si="3"/>
        <v>#DIV/0!</v>
      </c>
    </row>
    <row r="16" spans="1:38" ht="15.75" customHeight="1">
      <c r="A16" s="138" t="str">
        <f t="shared" si="9"/>
        <v/>
      </c>
      <c r="B16" s="117" t="str">
        <f>IF(Jan!B16="","",Jan!B16)</f>
        <v/>
      </c>
      <c r="C16" s="118" t="str">
        <f>IF(Jan!B16="","",Jan!C16)</f>
        <v/>
      </c>
      <c r="D16" s="111" t="str">
        <f>IF(B16="","",Jan!D16)</f>
        <v/>
      </c>
      <c r="E16" s="111" t="str">
        <f>IF(Jan!B16="","",Jan!E16)</f>
        <v/>
      </c>
      <c r="F16" s="61"/>
      <c r="G16" s="111" t="str">
        <f>IF(B16="","",Jan!G16)</f>
        <v/>
      </c>
      <c r="H16" s="34" t="str">
        <f t="shared" si="10"/>
        <v/>
      </c>
      <c r="I16" s="137"/>
      <c r="J16" s="43">
        <f t="shared" si="4"/>
        <v>0</v>
      </c>
      <c r="K16" s="43" t="str">
        <f>IF(B16="","",IF(Jan!K16="",Feb!J16,Jan!K16+Feb!J16))</f>
        <v/>
      </c>
      <c r="L16" s="5"/>
      <c r="M16" s="43">
        <f t="shared" si="5"/>
        <v>0</v>
      </c>
      <c r="N16" s="43" t="str">
        <f>IF(B16="","",IF(Jan!N16="",Feb!M16,Jan!N16+Feb!M16))</f>
        <v/>
      </c>
      <c r="O16" s="5"/>
      <c r="P16" s="43">
        <f t="shared" si="6"/>
        <v>0</v>
      </c>
      <c r="Q16" s="43" t="str">
        <f>IF(B16="","",IF(Jan!Q16="",Feb!P16,Jan!Q16+Feb!P16))</f>
        <v/>
      </c>
      <c r="R16" s="5"/>
      <c r="S16" s="43">
        <f t="shared" si="7"/>
        <v>0</v>
      </c>
      <c r="T16" s="43" t="str">
        <f>IF(B16="","",IF(Jan!T16="",Feb!S16,Jan!T16+Feb!S16))</f>
        <v/>
      </c>
      <c r="U16" s="5"/>
      <c r="V16" s="43">
        <f t="shared" si="8"/>
        <v>0</v>
      </c>
      <c r="W16" s="43" t="str">
        <f>IF(B16="","",IF(Jan!W16="",Feb!V16,Jan!W16+Feb!V16))</f>
        <v/>
      </c>
      <c r="X16" s="62"/>
      <c r="Y16" s="62"/>
      <c r="Z16" s="62"/>
      <c r="AA16" s="62"/>
      <c r="AB16" s="135" t="e">
        <f t="shared" si="1"/>
        <v>#VALUE!</v>
      </c>
      <c r="AC16" s="134"/>
      <c r="AD16" s="18" t="e">
        <f t="shared" si="3"/>
        <v>#DIV/0!</v>
      </c>
    </row>
    <row r="17" spans="1:30" ht="15.75" customHeight="1">
      <c r="A17" s="138" t="str">
        <f t="shared" si="9"/>
        <v/>
      </c>
      <c r="B17" s="117" t="str">
        <f>IF(Jan!B17="","",Jan!B17)</f>
        <v/>
      </c>
      <c r="C17" s="118" t="str">
        <f>IF(Jan!B17="","",Jan!C17)</f>
        <v/>
      </c>
      <c r="D17" s="111" t="str">
        <f>IF(B17="","",Jan!D17)</f>
        <v/>
      </c>
      <c r="E17" s="111" t="str">
        <f>IF(Jan!B17="","",Jan!E17)</f>
        <v/>
      </c>
      <c r="F17" s="61"/>
      <c r="G17" s="111" t="str">
        <f>IF(B17="","",Jan!G17)</f>
        <v/>
      </c>
      <c r="H17" s="34" t="str">
        <f t="shared" si="10"/>
        <v/>
      </c>
      <c r="I17" s="137"/>
      <c r="J17" s="43">
        <f t="shared" si="4"/>
        <v>0</v>
      </c>
      <c r="K17" s="43" t="str">
        <f>IF(B17="","",IF(Jan!K17="",Feb!J17,Jan!K17+Feb!J17))</f>
        <v/>
      </c>
      <c r="L17" s="5"/>
      <c r="M17" s="43">
        <f t="shared" si="5"/>
        <v>0</v>
      </c>
      <c r="N17" s="43" t="str">
        <f>IF(B17="","",IF(Jan!N17="",Feb!M17,Jan!N17+Feb!M17))</f>
        <v/>
      </c>
      <c r="O17" s="5"/>
      <c r="P17" s="43">
        <f t="shared" si="6"/>
        <v>0</v>
      </c>
      <c r="Q17" s="43" t="str">
        <f>IF(B17="","",IF(Jan!Q17="",Feb!P17,Jan!Q17+Feb!P17))</f>
        <v/>
      </c>
      <c r="R17" s="5"/>
      <c r="S17" s="43">
        <f t="shared" si="7"/>
        <v>0</v>
      </c>
      <c r="T17" s="43" t="str">
        <f>IF(B17="","",IF(Jan!T17="",Feb!S17,Jan!T17+Feb!S17))</f>
        <v/>
      </c>
      <c r="U17" s="5"/>
      <c r="V17" s="43">
        <f t="shared" si="8"/>
        <v>0</v>
      </c>
      <c r="W17" s="43" t="str">
        <f>IF(B17="","",IF(Jan!W17="",Feb!V17,Jan!W17+Feb!V17))</f>
        <v/>
      </c>
      <c r="X17" s="62"/>
      <c r="Y17" s="62"/>
      <c r="Z17" s="62"/>
      <c r="AA17" s="62"/>
      <c r="AB17" s="135" t="e">
        <f t="shared" si="1"/>
        <v>#VALUE!</v>
      </c>
      <c r="AC17" s="134"/>
      <c r="AD17" s="18" t="e">
        <f t="shared" si="3"/>
        <v>#DIV/0!</v>
      </c>
    </row>
    <row r="18" spans="1:30" ht="15.75" customHeight="1">
      <c r="A18" s="138" t="str">
        <f t="shared" si="9"/>
        <v/>
      </c>
      <c r="B18" s="117" t="str">
        <f>IF(Jan!B18="","",Jan!B18)</f>
        <v/>
      </c>
      <c r="C18" s="118" t="str">
        <f>IF(Jan!B18="","",Jan!C18)</f>
        <v/>
      </c>
      <c r="D18" s="111" t="str">
        <f>IF(B18="","",Jan!D18)</f>
        <v/>
      </c>
      <c r="E18" s="111" t="str">
        <f>IF(Jan!B18="","",Jan!E18)</f>
        <v/>
      </c>
      <c r="F18" s="61"/>
      <c r="G18" s="111" t="str">
        <f>IF(B18="","",Jan!G18)</f>
        <v/>
      </c>
      <c r="H18" s="34" t="str">
        <f t="shared" si="10"/>
        <v/>
      </c>
      <c r="I18" s="137"/>
      <c r="J18" s="43">
        <f t="shared" si="4"/>
        <v>0</v>
      </c>
      <c r="K18" s="43" t="str">
        <f>IF(B18="","",IF(Jan!K18="",Feb!J18,Jan!K18+Feb!J18))</f>
        <v/>
      </c>
      <c r="L18" s="5"/>
      <c r="M18" s="43">
        <f t="shared" si="5"/>
        <v>0</v>
      </c>
      <c r="N18" s="43" t="str">
        <f>IF(B18="","",IF(Jan!N18="",Feb!M18,Jan!N18+Feb!M18))</f>
        <v/>
      </c>
      <c r="O18" s="5"/>
      <c r="P18" s="43">
        <f t="shared" si="6"/>
        <v>0</v>
      </c>
      <c r="Q18" s="43" t="str">
        <f>IF(B18="","",IF(Jan!Q18="",Feb!P18,Jan!Q18+Feb!P18))</f>
        <v/>
      </c>
      <c r="R18" s="5"/>
      <c r="S18" s="43">
        <f t="shared" si="7"/>
        <v>0</v>
      </c>
      <c r="T18" s="43" t="str">
        <f>IF(B18="","",IF(Jan!T18="",Feb!S18,Jan!T18+Feb!S18))</f>
        <v/>
      </c>
      <c r="U18" s="5"/>
      <c r="V18" s="43">
        <f t="shared" si="8"/>
        <v>0</v>
      </c>
      <c r="W18" s="43" t="str">
        <f>IF(B18="","",IF(Jan!W18="",Feb!V18,Jan!W18+Feb!V18))</f>
        <v/>
      </c>
      <c r="X18" s="62"/>
      <c r="Y18" s="62"/>
      <c r="Z18" s="62"/>
      <c r="AA18" s="62"/>
      <c r="AB18" s="135" t="e">
        <f t="shared" si="1"/>
        <v>#VALUE!</v>
      </c>
      <c r="AC18" s="134"/>
      <c r="AD18" s="18" t="e">
        <f t="shared" si="3"/>
        <v>#DIV/0!</v>
      </c>
    </row>
    <row r="19" spans="1:30" ht="15.75" customHeight="1">
      <c r="A19" s="138" t="str">
        <f t="shared" si="9"/>
        <v/>
      </c>
      <c r="B19" s="117" t="str">
        <f>IF(Jan!B19="","",Jan!B19)</f>
        <v/>
      </c>
      <c r="C19" s="118" t="str">
        <f>IF(Jan!B19="","",Jan!C19)</f>
        <v/>
      </c>
      <c r="D19" s="111" t="str">
        <f>IF(B19="","",Jan!D19)</f>
        <v/>
      </c>
      <c r="E19" s="111" t="str">
        <f>IF(Jan!B19="","",Jan!E19)</f>
        <v/>
      </c>
      <c r="F19" s="61"/>
      <c r="G19" s="111" t="str">
        <f>IF(B19="","",Jan!G19)</f>
        <v/>
      </c>
      <c r="H19" s="34" t="str">
        <f t="shared" si="10"/>
        <v/>
      </c>
      <c r="I19" s="137"/>
      <c r="J19" s="43">
        <f t="shared" si="4"/>
        <v>0</v>
      </c>
      <c r="K19" s="43" t="str">
        <f>IF(B19="","",IF(Jan!K19="",Feb!J19,Jan!K19+Feb!J19))</f>
        <v/>
      </c>
      <c r="L19" s="5"/>
      <c r="M19" s="43">
        <f t="shared" si="5"/>
        <v>0</v>
      </c>
      <c r="N19" s="43" t="str">
        <f>IF(B19="","",IF(Jan!N19="",Feb!M19,Jan!N19+Feb!M19))</f>
        <v/>
      </c>
      <c r="O19" s="5"/>
      <c r="P19" s="43">
        <f t="shared" si="6"/>
        <v>0</v>
      </c>
      <c r="Q19" s="43" t="str">
        <f>IF(B19="","",IF(Jan!Q19="",Feb!P19,Jan!Q19+Feb!P19))</f>
        <v/>
      </c>
      <c r="R19" s="5"/>
      <c r="S19" s="43">
        <f t="shared" si="7"/>
        <v>0</v>
      </c>
      <c r="T19" s="43" t="str">
        <f>IF(B19="","",IF(Jan!T19="",Feb!S19,Jan!T19+Feb!S19))</f>
        <v/>
      </c>
      <c r="U19" s="5"/>
      <c r="V19" s="43">
        <f t="shared" si="8"/>
        <v>0</v>
      </c>
      <c r="W19" s="43" t="str">
        <f>IF(B19="","",IF(Jan!W19="",Feb!V19,Jan!W19+Feb!V19))</f>
        <v/>
      </c>
      <c r="X19" s="62"/>
      <c r="Y19" s="62"/>
      <c r="Z19" s="62"/>
      <c r="AA19" s="62"/>
      <c r="AB19" s="135" t="e">
        <f t="shared" si="1"/>
        <v>#VALUE!</v>
      </c>
      <c r="AC19" s="134"/>
      <c r="AD19" s="18" t="e">
        <f t="shared" si="3"/>
        <v>#DIV/0!</v>
      </c>
    </row>
    <row r="20" spans="1:30" ht="15.75" customHeight="1">
      <c r="A20" s="138" t="str">
        <f t="shared" si="9"/>
        <v/>
      </c>
      <c r="B20" s="119" t="str">
        <f>IF(Jan!B20="","",Jan!B20)</f>
        <v/>
      </c>
      <c r="C20" s="120" t="str">
        <f>IF(Jan!B20="","",Jan!C20)</f>
        <v/>
      </c>
      <c r="D20" s="112" t="str">
        <f>IF(B20="","",Jan!D20)</f>
        <v/>
      </c>
      <c r="E20" s="112" t="str">
        <f>IF(Jan!B20="","",Jan!E20)</f>
        <v/>
      </c>
      <c r="F20" s="61"/>
      <c r="G20" s="112" t="str">
        <f>IF(B20="","",Jan!G20)</f>
        <v/>
      </c>
      <c r="H20" s="41" t="str">
        <f t="shared" si="10"/>
        <v/>
      </c>
      <c r="I20" s="137"/>
      <c r="J20" s="43">
        <f t="shared" si="4"/>
        <v>0</v>
      </c>
      <c r="K20" s="43" t="str">
        <f>IF(B20="","",IF(Jan!K20="",Feb!J20,Jan!K20+Feb!J20))</f>
        <v/>
      </c>
      <c r="L20" s="5"/>
      <c r="M20" s="43">
        <f t="shared" si="5"/>
        <v>0</v>
      </c>
      <c r="N20" s="43" t="str">
        <f>IF(B20="","",IF(Jan!N20="",Feb!M20,Jan!N20+Feb!M20))</f>
        <v/>
      </c>
      <c r="O20" s="5"/>
      <c r="P20" s="43">
        <f t="shared" si="6"/>
        <v>0</v>
      </c>
      <c r="Q20" s="43" t="str">
        <f>IF(B20="","",IF(Jan!Q20="",Feb!P20,Jan!Q20+Feb!P20))</f>
        <v/>
      </c>
      <c r="R20" s="5"/>
      <c r="S20" s="43">
        <f t="shared" si="7"/>
        <v>0</v>
      </c>
      <c r="T20" s="43" t="str">
        <f>IF(B20="","",IF(Jan!T20="",Feb!S20,Jan!T20+Feb!S20))</f>
        <v/>
      </c>
      <c r="U20" s="5"/>
      <c r="V20" s="43">
        <f t="shared" si="8"/>
        <v>0</v>
      </c>
      <c r="W20" s="43" t="str">
        <f>IF(B20="","",IF(Jan!W20="",Feb!V20,Jan!W20+Feb!V20))</f>
        <v/>
      </c>
      <c r="X20" s="62"/>
      <c r="Y20" s="62"/>
      <c r="Z20" s="62"/>
      <c r="AA20" s="62"/>
      <c r="AB20" s="140" t="e">
        <f t="shared" si="1"/>
        <v>#VALUE!</v>
      </c>
      <c r="AC20" s="136"/>
      <c r="AD20" s="18" t="e">
        <f t="shared" si="3"/>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8">
    <cfRule type="expression" dxfId="285" priority="1" stopIfTrue="1">
      <formula>-IF($AD$8&lt;0.02,TRUE)</formula>
    </cfRule>
    <cfRule type="expression" dxfId="284" priority="2" stopIfTrue="1">
      <formula>-IF($AD$8&gt;3,TRUE)</formula>
    </cfRule>
  </conditionalFormatting>
  <conditionalFormatting sqref="R9">
    <cfRule type="expression" dxfId="283" priority="3" stopIfTrue="1">
      <formula>-IF($AD$9&lt;0.02,TRUE)</formula>
    </cfRule>
    <cfRule type="expression" dxfId="282" priority="4" stopIfTrue="1">
      <formula>-IF($AD$9&gt;3,TRUE)</formula>
    </cfRule>
  </conditionalFormatting>
  <conditionalFormatting sqref="R11">
    <cfRule type="expression" dxfId="281" priority="7" stopIfTrue="1">
      <formula>-IF($AD$11&lt;0.02,TRUE)</formula>
    </cfRule>
    <cfRule type="expression" dxfId="280" priority="8" stopIfTrue="1">
      <formula>-IF($AD$11&gt;3,TRUE)</formula>
    </cfRule>
  </conditionalFormatting>
  <conditionalFormatting sqref="R15">
    <cfRule type="expression" dxfId="279" priority="13" stopIfTrue="1">
      <formula>-IF($AD$15&lt;0.02,TRUE)</formula>
    </cfRule>
    <cfRule type="expression" dxfId="278" priority="14" stopIfTrue="1">
      <formula>-IF($AD$15&gt;3,TRUE)</formula>
    </cfRule>
  </conditionalFormatting>
  <conditionalFormatting sqref="R10">
    <cfRule type="expression" dxfId="277" priority="23" stopIfTrue="1">
      <formula>IF($AD$10&lt;0.02,TRUE)</formula>
    </cfRule>
    <cfRule type="expression" dxfId="276" priority="24" stopIfTrue="1">
      <formula>IF($AD$10&gt;3,TRUE)</formula>
    </cfRule>
  </conditionalFormatting>
  <conditionalFormatting sqref="R12">
    <cfRule type="expression" dxfId="275" priority="25" stopIfTrue="1">
      <formula>IF($AD$12&lt;0.02,TRUE)</formula>
    </cfRule>
    <cfRule type="expression" dxfId="274" priority="26" stopIfTrue="1">
      <formula>IF($AD$12&gt;3,TRUE)</formula>
    </cfRule>
  </conditionalFormatting>
  <conditionalFormatting sqref="R13">
    <cfRule type="expression" dxfId="273" priority="27" stopIfTrue="1">
      <formula>IF($AD$13&lt;0.02,TRUE)</formula>
    </cfRule>
    <cfRule type="expression" dxfId="272" priority="28" stopIfTrue="1">
      <formula>IF($AD$13&gt;3,TRUE)</formula>
    </cfRule>
  </conditionalFormatting>
  <conditionalFormatting sqref="R14">
    <cfRule type="expression" dxfId="271" priority="29" stopIfTrue="1">
      <formula>IF($AD$14&lt;0.02,TRUE)</formula>
    </cfRule>
    <cfRule type="expression" dxfId="270" priority="30" stopIfTrue="1">
      <formula>IF($AD$14&gt;3,TRUE)</formula>
    </cfRule>
  </conditionalFormatting>
  <conditionalFormatting sqref="R16">
    <cfRule type="expression" dxfId="269" priority="31" stopIfTrue="1">
      <formula>IF($AD$16&lt;0.02,TRUE)</formula>
    </cfRule>
    <cfRule type="expression" dxfId="268" priority="32" stopIfTrue="1">
      <formula>IF($AD$16&gt;3,TRUE)</formula>
    </cfRule>
  </conditionalFormatting>
  <conditionalFormatting sqref="R17">
    <cfRule type="expression" dxfId="267" priority="33" stopIfTrue="1">
      <formula>IF($AD$17&lt;0.02,TRUE)</formula>
    </cfRule>
    <cfRule type="expression" dxfId="266" priority="34" stopIfTrue="1">
      <formula>IF($AD$17&gt;3,TRUE)</formula>
    </cfRule>
  </conditionalFormatting>
  <conditionalFormatting sqref="R18">
    <cfRule type="expression" dxfId="265" priority="35" stopIfTrue="1">
      <formula>IF($AD$18&lt;0.02,TRUE)</formula>
    </cfRule>
    <cfRule type="expression" dxfId="264" priority="36" stopIfTrue="1">
      <formula>IF($AD$18&gt;3,TRUE)</formula>
    </cfRule>
  </conditionalFormatting>
  <conditionalFormatting sqref="R19">
    <cfRule type="expression" dxfId="263" priority="37" stopIfTrue="1">
      <formula>IF($AD$19&lt;0.02,TRUE)</formula>
    </cfRule>
    <cfRule type="expression" dxfId="262" priority="38" stopIfTrue="1">
      <formula>IF($AD$19&gt;3,TRUE)</formula>
    </cfRule>
  </conditionalFormatting>
  <conditionalFormatting sqref="R20">
    <cfRule type="expression" dxfId="261" priority="39" stopIfTrue="1">
      <formula>IF($AD$20&lt;0.02,TRUE)</formula>
    </cfRule>
    <cfRule type="expression" dxfId="260" priority="40" stopIfTrue="1">
      <formula>IF($AD$20&gt;3,TRUE)</formula>
    </cfRule>
  </conditionalFormatting>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7.xml><?xml version="1.0" encoding="utf-8"?>
<worksheet xmlns="http://schemas.openxmlformats.org/spreadsheetml/2006/main" xmlns:r="http://schemas.openxmlformats.org/officeDocument/2006/relationships">
  <sheetPr codeName="Sheet7">
    <pageSetUpPr fitToPage="1"/>
  </sheetPr>
  <dimension ref="A1:AL138"/>
  <sheetViews>
    <sheetView topLeftCell="A2" zoomScale="75" workbookViewId="0">
      <selection activeCell="A8" sqref="A8"/>
    </sheetView>
  </sheetViews>
  <sheetFormatPr defaultColWidth="0" defaultRowHeight="15.75"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3.85546875" style="18" customWidth="1"/>
    <col min="10" max="10" width="7.5703125" style="18" hidden="1" customWidth="1"/>
    <col min="11" max="11" width="7.42578125" style="18" hidden="1" customWidth="1"/>
    <col min="12" max="12" width="14.85546875" style="18" customWidth="1"/>
    <col min="13" max="13" width="7.85546875" style="18" hidden="1" customWidth="1"/>
    <col min="14" max="14" width="5.85546875" style="18" hidden="1" customWidth="1"/>
    <col min="15" max="15" width="14.85546875" style="18" customWidth="1"/>
    <col min="16" max="16" width="7.42578125" style="18" hidden="1" customWidth="1"/>
    <col min="17" max="17" width="5.7109375" style="18" hidden="1" customWidth="1"/>
    <col min="18" max="18" width="15.4257812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INFO'!F32)</f>
        <v xml:space="preserve">Please complete and return by 13 Apr 2012; </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192</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175</v>
      </c>
      <c r="J7" s="31" t="s">
        <v>64</v>
      </c>
      <c r="K7" s="1" t="s">
        <v>2</v>
      </c>
      <c r="L7" s="1" t="s">
        <v>176</v>
      </c>
      <c r="M7" s="1" t="s">
        <v>65</v>
      </c>
      <c r="N7" s="1" t="s">
        <v>2</v>
      </c>
      <c r="O7" s="1" t="s">
        <v>178</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IF(Feb!B8="","",Feb!B8)</f>
        <v>Bring Head</v>
      </c>
      <c r="C8" s="118" t="str">
        <f>IF(Feb!C8="","",Feb!C8)</f>
        <v>SCAP1</v>
      </c>
      <c r="D8" s="118" t="str">
        <f>IF(Feb!D8="","",Feb!D8)</f>
        <v>CAR/L/1015854</v>
      </c>
      <c r="E8" s="118" t="str">
        <f>IF(Feb!E8="","",Feb!E8)</f>
        <v>ORK</v>
      </c>
      <c r="F8" s="61">
        <v>510</v>
      </c>
      <c r="G8" s="111">
        <f>IF(B8="","",Feb!G8)</f>
        <v>968</v>
      </c>
      <c r="H8" s="34" t="str">
        <f t="shared" ref="H8:H13" si="0">IF((F8&gt;G8),((F8-G8)/G8),"")</f>
        <v/>
      </c>
      <c r="I8" s="137"/>
      <c r="J8" s="43">
        <f>I8*10</f>
        <v>0</v>
      </c>
      <c r="K8" s="43">
        <f>IF(B8="","",IF(Feb!K8="",Mar!J8,Feb!K8+Mar!J8))</f>
        <v>0</v>
      </c>
      <c r="L8" s="5"/>
      <c r="M8" s="43">
        <f>L8/2</f>
        <v>0</v>
      </c>
      <c r="N8" s="43">
        <f>IF(B8="","",IF(Feb!N8="",Mar!M8,Feb!N8+Mar!M8))</f>
        <v>0</v>
      </c>
      <c r="O8" s="5"/>
      <c r="P8" s="43">
        <f>O8</f>
        <v>0</v>
      </c>
      <c r="Q8" s="43">
        <f>IF(B8="","",IF(Feb!Q8="",Mar!P8,Feb!Q8+Mar!P8))</f>
        <v>0</v>
      </c>
      <c r="R8" s="5"/>
      <c r="S8" s="43">
        <f>R8/500</f>
        <v>0</v>
      </c>
      <c r="T8" s="43">
        <f>IF(B8="","",IF(Feb!T8="",Mar!S8,Feb!T8+Mar!S8))</f>
        <v>0</v>
      </c>
      <c r="U8" s="5"/>
      <c r="V8" s="43">
        <f>U8*10</f>
        <v>0</v>
      </c>
      <c r="W8" s="43">
        <f>IF(B8="","",IF(Feb!W8="",Mar!V8,Feb!W8+Mar!V8))</f>
        <v>0</v>
      </c>
      <c r="X8" s="62">
        <v>26000</v>
      </c>
      <c r="Y8" s="62">
        <v>2493</v>
      </c>
      <c r="Z8" s="62">
        <v>18717</v>
      </c>
      <c r="AA8" s="62"/>
      <c r="AB8" s="135">
        <f t="shared" ref="AB8:AB20" si="1">F8-G8</f>
        <v>-458</v>
      </c>
      <c r="AC8" s="135" t="str">
        <f>IF(AB8&lt;0.0001,"",AB8)</f>
        <v/>
      </c>
      <c r="AD8" s="18">
        <f t="shared" ref="AD8:AD20" si="2">(R8/F8)/175</f>
        <v>0</v>
      </c>
    </row>
    <row r="9" spans="1:38" ht="15.75" customHeight="1">
      <c r="A9" s="138" t="str">
        <f>IF(B9="","",A8)</f>
        <v>Scottish Sea Farms Ltd</v>
      </c>
      <c r="B9" s="117" t="str">
        <f>IF(Feb!B9="","",Feb!B9)</f>
        <v>Eday Sound</v>
      </c>
      <c r="C9" s="118" t="str">
        <f>IF(Feb!C9="","",Feb!C9)</f>
        <v>EDA1</v>
      </c>
      <c r="D9" s="118" t="str">
        <f>IF(Feb!D9="","",Feb!D9)</f>
        <v>CAR/L/1003956</v>
      </c>
      <c r="E9" s="118" t="str">
        <f>IF(Feb!E9="","",Feb!E9)</f>
        <v>ORK</v>
      </c>
      <c r="F9" s="61"/>
      <c r="G9" s="111">
        <f>IF(B9="","",Feb!G9)</f>
        <v>800</v>
      </c>
      <c r="H9" s="34" t="str">
        <f t="shared" si="0"/>
        <v/>
      </c>
      <c r="I9" s="137"/>
      <c r="J9" s="43">
        <f t="shared" ref="J9:J20" si="3">I9*10</f>
        <v>0</v>
      </c>
      <c r="K9" s="43">
        <f>IF(B9="","",IF(Feb!K9="",Mar!J9,Feb!K9+Mar!J9))</f>
        <v>0</v>
      </c>
      <c r="L9" s="5"/>
      <c r="M9" s="43">
        <f t="shared" ref="M9:M20" si="4">L9/2</f>
        <v>0</v>
      </c>
      <c r="N9" s="43">
        <f>IF(B9="","",IF(Feb!N9="",Mar!M9,Feb!N9+Mar!M9))</f>
        <v>0</v>
      </c>
      <c r="O9" s="5"/>
      <c r="P9" s="43">
        <f t="shared" ref="P9:P20" si="5">O9</f>
        <v>0</v>
      </c>
      <c r="Q9" s="43">
        <f>IF(B9="","",IF(Feb!Q9="",Mar!P9,Feb!Q9+Mar!P9))</f>
        <v>0</v>
      </c>
      <c r="R9" s="5"/>
      <c r="S9" s="43">
        <f t="shared" ref="S9:S20" si="6">R9/500</f>
        <v>0</v>
      </c>
      <c r="T9" s="43">
        <f>IF(B9="","",IF(Feb!T9="",Mar!S9,Feb!T9+Mar!S9))</f>
        <v>0</v>
      </c>
      <c r="U9" s="5"/>
      <c r="V9" s="43">
        <f t="shared" ref="V9:V20" si="7">U9*10</f>
        <v>0</v>
      </c>
      <c r="W9" s="43">
        <f>IF(B9="","",IF(Feb!W9="",Mar!V9,Feb!W9+Mar!V9))</f>
        <v>0</v>
      </c>
      <c r="X9" s="62"/>
      <c r="Y9" s="62"/>
      <c r="Z9" s="62"/>
      <c r="AA9" s="62"/>
      <c r="AB9" s="135">
        <f t="shared" si="1"/>
        <v>-800</v>
      </c>
      <c r="AC9" s="135" t="str">
        <f t="shared" ref="AC9:AC14" si="8">IF(AB9&lt;0.0001,"",AB9)</f>
        <v/>
      </c>
      <c r="AD9" s="18" t="e">
        <f t="shared" si="2"/>
        <v>#DIV/0!</v>
      </c>
    </row>
    <row r="10" spans="1:38" ht="15.75" customHeight="1">
      <c r="A10" s="138" t="str">
        <f t="shared" ref="A10:A20" si="9">IF(B10="","",A9)</f>
        <v>Scottish Sea Farms Ltd</v>
      </c>
      <c r="B10" s="117" t="str">
        <f>IF(Feb!B10="","",Feb!B10)</f>
        <v>Kirk Taing</v>
      </c>
      <c r="C10" s="118" t="str">
        <f>IF(Feb!C10="","",Feb!C10)</f>
        <v>MILL1</v>
      </c>
      <c r="D10" s="118" t="str">
        <f>IF(Feb!D10="","",Feb!D10)</f>
        <v>CAR/L/1003952</v>
      </c>
      <c r="E10" s="118" t="str">
        <f>IF(Feb!E10="","",Feb!E10)</f>
        <v>ORK</v>
      </c>
      <c r="F10" s="61"/>
      <c r="G10" s="111">
        <f>IF(B10="","",Feb!G10)</f>
        <v>800</v>
      </c>
      <c r="H10" s="34" t="str">
        <f t="shared" si="0"/>
        <v/>
      </c>
      <c r="I10" s="137"/>
      <c r="J10" s="43">
        <f t="shared" si="3"/>
        <v>0</v>
      </c>
      <c r="K10" s="43">
        <f>IF(B10="","",IF(Feb!K10="",Mar!J10,Feb!K10+Mar!J10))</f>
        <v>0</v>
      </c>
      <c r="L10" s="5"/>
      <c r="M10" s="43">
        <f t="shared" si="4"/>
        <v>0</v>
      </c>
      <c r="N10" s="43">
        <f>IF(B10="","",IF(Feb!N10="",Mar!M10,Feb!N10+Mar!M10))</f>
        <v>0</v>
      </c>
      <c r="O10" s="5"/>
      <c r="P10" s="43">
        <f t="shared" si="5"/>
        <v>0</v>
      </c>
      <c r="Q10" s="43">
        <f>IF(B10="","",IF(Feb!Q10="",Mar!P10,Feb!Q10+Mar!P10))</f>
        <v>0</v>
      </c>
      <c r="R10" s="5"/>
      <c r="S10" s="43">
        <f t="shared" si="6"/>
        <v>0</v>
      </c>
      <c r="T10" s="43">
        <f>IF(B10="","",IF(Feb!T10="",Mar!S10,Feb!T10+Mar!S10))</f>
        <v>0</v>
      </c>
      <c r="U10" s="5"/>
      <c r="V10" s="43">
        <f t="shared" si="7"/>
        <v>0</v>
      </c>
      <c r="W10" s="43">
        <f>IF(B10="","",IF(Feb!W10="",Mar!V10,Feb!W10+Mar!V10))</f>
        <v>0</v>
      </c>
      <c r="X10" s="62"/>
      <c r="Y10" s="62"/>
      <c r="Z10" s="62"/>
      <c r="AA10" s="62"/>
      <c r="AB10" s="135">
        <f t="shared" si="1"/>
        <v>-800</v>
      </c>
      <c r="AC10" s="135" t="str">
        <f t="shared" si="8"/>
        <v/>
      </c>
      <c r="AD10" s="18" t="e">
        <f t="shared" si="2"/>
        <v>#DIV/0!</v>
      </c>
    </row>
    <row r="11" spans="1:38" ht="15.75" customHeight="1">
      <c r="A11" s="138" t="str">
        <f t="shared" si="9"/>
        <v>Scottish Sea Farms Ltd</v>
      </c>
      <c r="B11" s="117" t="str">
        <f>IF(Feb!B11="","",Feb!B11)</f>
        <v>Mill Bay, Stronsay</v>
      </c>
      <c r="C11" s="118" t="str">
        <f>IF(Feb!C11="","",Feb!C11)</f>
        <v>MIL1</v>
      </c>
      <c r="D11" s="118" t="str">
        <f>IF(Feb!D11="","",Feb!D11)</f>
        <v>CAR/L/1034607</v>
      </c>
      <c r="E11" s="118" t="str">
        <f>IF(Feb!E11="","",Feb!E11)</f>
        <v>ORK</v>
      </c>
      <c r="F11" s="61"/>
      <c r="G11" s="111">
        <f>IF(B11="","",Feb!G11)</f>
        <v>750</v>
      </c>
      <c r="H11" s="34" t="str">
        <f t="shared" si="0"/>
        <v/>
      </c>
      <c r="I11" s="137"/>
      <c r="J11" s="43">
        <f t="shared" si="3"/>
        <v>0</v>
      </c>
      <c r="K11" s="43">
        <f>IF(B11="","",IF(Feb!K11="",Mar!J11,Feb!K11+Mar!J11))</f>
        <v>0</v>
      </c>
      <c r="L11" s="5"/>
      <c r="M11" s="43">
        <f t="shared" si="4"/>
        <v>0</v>
      </c>
      <c r="N11" s="43">
        <f>IF(B11="","",IF(Feb!N11="",Mar!M11,Feb!N11+Mar!M11))</f>
        <v>0</v>
      </c>
      <c r="O11" s="5"/>
      <c r="P11" s="43">
        <f t="shared" si="5"/>
        <v>0</v>
      </c>
      <c r="Q11" s="43">
        <f>IF(B11="","",IF(Feb!Q11="",Mar!P11,Feb!Q11+Mar!P11))</f>
        <v>0</v>
      </c>
      <c r="R11" s="5"/>
      <c r="S11" s="43">
        <f t="shared" si="6"/>
        <v>0</v>
      </c>
      <c r="T11" s="43">
        <f>IF(B11="","",IF(Feb!T11="",Mar!S11,Feb!T11+Mar!S11))</f>
        <v>0</v>
      </c>
      <c r="U11" s="5"/>
      <c r="V11" s="43">
        <f t="shared" si="7"/>
        <v>0</v>
      </c>
      <c r="W11" s="43">
        <f>IF(B11="","",IF(Feb!W11="",Mar!V11,Feb!W11+Mar!V11))</f>
        <v>0</v>
      </c>
      <c r="X11" s="62"/>
      <c r="Y11" s="62"/>
      <c r="Z11" s="62"/>
      <c r="AA11" s="62"/>
      <c r="AB11" s="135">
        <f t="shared" si="1"/>
        <v>-750</v>
      </c>
      <c r="AC11" s="135" t="str">
        <f t="shared" si="8"/>
        <v/>
      </c>
      <c r="AD11" s="18" t="e">
        <f t="shared" si="2"/>
        <v>#DIV/0!</v>
      </c>
    </row>
    <row r="12" spans="1:38" ht="15.75" customHeight="1">
      <c r="A12" s="138" t="str">
        <f t="shared" si="9"/>
        <v>Scottish Sea Farms Ltd</v>
      </c>
      <c r="B12" s="117" t="str">
        <f>IF(Feb!B12="","",Feb!B12)</f>
        <v>Puldrite Bay</v>
      </c>
      <c r="C12" s="118" t="str">
        <f>IF(Feb!C12="","",Feb!C12)</f>
        <v>PUL1</v>
      </c>
      <c r="D12" s="118" t="str">
        <f>IF(Feb!D12="","",Feb!D12)</f>
        <v>CAR/L/1003954</v>
      </c>
      <c r="E12" s="118" t="str">
        <f>IF(Feb!E12="","",Feb!E12)</f>
        <v>ORK</v>
      </c>
      <c r="F12" s="61">
        <v>603</v>
      </c>
      <c r="G12" s="111">
        <f>IF(B12="","",Feb!G12)</f>
        <v>980</v>
      </c>
      <c r="H12" s="34" t="str">
        <f t="shared" si="0"/>
        <v/>
      </c>
      <c r="I12" s="137"/>
      <c r="J12" s="43">
        <f t="shared" si="3"/>
        <v>0</v>
      </c>
      <c r="K12" s="43">
        <f>IF(B12="","",IF(Feb!K12="",Mar!J12,Feb!K12+Mar!J12))</f>
        <v>0</v>
      </c>
      <c r="L12" s="5"/>
      <c r="M12" s="43">
        <f t="shared" si="4"/>
        <v>0</v>
      </c>
      <c r="N12" s="43">
        <f>IF(B12="","",IF(Feb!N12="",Mar!M12,Feb!N12+Mar!M12))</f>
        <v>0</v>
      </c>
      <c r="O12" s="5"/>
      <c r="P12" s="43">
        <f t="shared" si="5"/>
        <v>0</v>
      </c>
      <c r="Q12" s="43">
        <f>IF(B12="","",IF(Feb!Q12="",Mar!P12,Feb!Q12+Mar!P12))</f>
        <v>0</v>
      </c>
      <c r="R12" s="5"/>
      <c r="S12" s="43">
        <f t="shared" si="6"/>
        <v>0</v>
      </c>
      <c r="T12" s="43">
        <f>IF(B12="","",IF(Feb!T12="",Mar!S12,Feb!T12+Mar!S12))</f>
        <v>0</v>
      </c>
      <c r="U12" s="5"/>
      <c r="V12" s="43">
        <f t="shared" si="7"/>
        <v>0</v>
      </c>
      <c r="W12" s="43">
        <f>IF(B12="","",IF(Feb!W12="",Mar!V12,Feb!W12+Mar!V12))</f>
        <v>0</v>
      </c>
      <c r="X12" s="62">
        <v>114971</v>
      </c>
      <c r="Y12" s="62">
        <v>193</v>
      </c>
      <c r="Z12" s="62">
        <v>395</v>
      </c>
      <c r="AA12" s="62"/>
      <c r="AB12" s="135">
        <f t="shared" si="1"/>
        <v>-377</v>
      </c>
      <c r="AC12" s="135" t="str">
        <f t="shared" si="8"/>
        <v/>
      </c>
      <c r="AD12" s="18">
        <f t="shared" si="2"/>
        <v>0</v>
      </c>
    </row>
    <row r="13" spans="1:38" ht="15.75" customHeight="1">
      <c r="A13" s="138" t="str">
        <f t="shared" si="9"/>
        <v>Scottish Sea Farms Ltd</v>
      </c>
      <c r="B13" s="117" t="str">
        <f>IF(Feb!B13="","",Feb!B13)</f>
        <v>Toy Ness</v>
      </c>
      <c r="C13" s="118" t="str">
        <f>IF(Feb!C13="","",Feb!C13)</f>
        <v>TOYN1</v>
      </c>
      <c r="D13" s="118" t="str">
        <f>IF(Feb!D13="","",Feb!D13)</f>
        <v>CAR/L/1015855</v>
      </c>
      <c r="E13" s="118" t="str">
        <f>IF(Feb!E13="","",Feb!E13)</f>
        <v>ORK</v>
      </c>
      <c r="F13" s="61">
        <v>0</v>
      </c>
      <c r="G13" s="111">
        <f>IF(B13="","",Feb!G13)</f>
        <v>650</v>
      </c>
      <c r="H13" s="34" t="str">
        <f t="shared" si="0"/>
        <v/>
      </c>
      <c r="I13" s="137"/>
      <c r="J13" s="43">
        <f t="shared" si="3"/>
        <v>0</v>
      </c>
      <c r="K13" s="43">
        <f>IF(B13="","",IF(Feb!K13="",Mar!J13,Feb!K13+Mar!J13))</f>
        <v>0</v>
      </c>
      <c r="L13" s="5"/>
      <c r="M13" s="43">
        <f t="shared" si="4"/>
        <v>0</v>
      </c>
      <c r="N13" s="43">
        <f>IF(B13="","",IF(Feb!N13="",Mar!M13,Feb!N13+Mar!M13))</f>
        <v>0</v>
      </c>
      <c r="O13" s="5"/>
      <c r="P13" s="43">
        <f t="shared" si="5"/>
        <v>0</v>
      </c>
      <c r="Q13" s="43">
        <f>IF(B13="","",IF(Feb!Q13="",Mar!P13,Feb!Q13+Mar!P13))</f>
        <v>0</v>
      </c>
      <c r="R13" s="5"/>
      <c r="S13" s="43">
        <f t="shared" si="6"/>
        <v>0</v>
      </c>
      <c r="T13" s="43">
        <f>IF(B13="","",IF(Feb!T13="",Mar!S13,Feb!T13+Mar!S13))</f>
        <v>0</v>
      </c>
      <c r="U13" s="5"/>
      <c r="V13" s="43">
        <f t="shared" si="7"/>
        <v>0</v>
      </c>
      <c r="W13" s="43">
        <f>IF(B13="","",IF(Feb!W13="",Mar!V13,Feb!W13+Mar!V13))</f>
        <v>0</v>
      </c>
      <c r="X13" s="62">
        <v>0</v>
      </c>
      <c r="Y13" s="62">
        <v>0</v>
      </c>
      <c r="Z13" s="62">
        <v>0</v>
      </c>
      <c r="AA13" s="62"/>
      <c r="AB13" s="135">
        <f t="shared" si="1"/>
        <v>-650</v>
      </c>
      <c r="AC13" s="135" t="str">
        <f t="shared" si="8"/>
        <v/>
      </c>
      <c r="AD13" s="18" t="e">
        <f t="shared" si="2"/>
        <v>#DIV/0!</v>
      </c>
    </row>
    <row r="14" spans="1:38" ht="15.75" customHeight="1">
      <c r="A14" s="138" t="str">
        <f t="shared" si="9"/>
        <v>Scottish Sea Farms Ltd</v>
      </c>
      <c r="B14" s="117" t="str">
        <f>IF(Feb!B14="","",Feb!B14)</f>
        <v>Veantrow Bay</v>
      </c>
      <c r="C14" s="118" t="str">
        <f>IF(Feb!C14="","",Feb!C14)</f>
        <v>VEA1</v>
      </c>
      <c r="D14" s="118" t="str">
        <f>IF(Feb!D14="","",Feb!D14)</f>
        <v>CAR/L/1003931</v>
      </c>
      <c r="E14" s="118" t="str">
        <f>IF(Feb!E14="","",Feb!E14)</f>
        <v>ORK</v>
      </c>
      <c r="F14" s="61">
        <v>1145</v>
      </c>
      <c r="G14" s="111">
        <f>IF(B14="","",Feb!G14)</f>
        <v>1264</v>
      </c>
      <c r="H14" s="34" t="str">
        <f t="shared" ref="H14:H20" si="10">IF((F14&gt;G14),((F14-G14)/G14),"")</f>
        <v/>
      </c>
      <c r="I14" s="137"/>
      <c r="J14" s="43">
        <f t="shared" si="3"/>
        <v>0</v>
      </c>
      <c r="K14" s="43">
        <f>IF(B14="","",IF(Feb!K14="",Mar!J14,Feb!K14+Mar!J14))</f>
        <v>0</v>
      </c>
      <c r="L14" s="5"/>
      <c r="M14" s="43">
        <f t="shared" si="4"/>
        <v>0</v>
      </c>
      <c r="N14" s="43">
        <f>IF(B14="","",IF(Feb!N14="",Mar!M14,Feb!N14+Mar!M14))</f>
        <v>0</v>
      </c>
      <c r="O14" s="5"/>
      <c r="P14" s="43">
        <f t="shared" si="5"/>
        <v>0</v>
      </c>
      <c r="Q14" s="43">
        <f>IF(B14="","",IF(Feb!Q14="",Mar!P14,Feb!Q14+Mar!P14))</f>
        <v>0</v>
      </c>
      <c r="R14" s="5"/>
      <c r="S14" s="43">
        <f t="shared" si="6"/>
        <v>0</v>
      </c>
      <c r="T14" s="43">
        <f>IF(B14="","",IF(Feb!T14="",Mar!S14,Feb!T14+Mar!S14))</f>
        <v>0</v>
      </c>
      <c r="U14" s="5"/>
      <c r="V14" s="43">
        <f t="shared" si="7"/>
        <v>0</v>
      </c>
      <c r="W14" s="43">
        <f>IF(B14="","",IF(Feb!W14="",Mar!V14,Feb!W14+Mar!V14))</f>
        <v>0</v>
      </c>
      <c r="X14" s="62">
        <v>264965</v>
      </c>
      <c r="Y14" s="62">
        <v>4182</v>
      </c>
      <c r="Z14" s="62">
        <v>10808</v>
      </c>
      <c r="AA14" s="62"/>
      <c r="AB14" s="135">
        <f t="shared" si="1"/>
        <v>-119</v>
      </c>
      <c r="AC14" s="135" t="str">
        <f t="shared" si="8"/>
        <v/>
      </c>
      <c r="AD14" s="18">
        <f t="shared" si="2"/>
        <v>0</v>
      </c>
    </row>
    <row r="15" spans="1:38" ht="15.75" customHeight="1">
      <c r="A15" s="138" t="str">
        <f t="shared" si="9"/>
        <v/>
      </c>
      <c r="B15" s="117" t="str">
        <f>IF(Feb!B15="","",Feb!B15)</f>
        <v/>
      </c>
      <c r="C15" s="118" t="str">
        <f>IF(Feb!C15="","",Feb!C15)</f>
        <v/>
      </c>
      <c r="D15" s="118" t="str">
        <f>IF(Feb!D15="","",Feb!D15)</f>
        <v/>
      </c>
      <c r="E15" s="118" t="str">
        <f>IF(Feb!E15="","",Feb!E15)</f>
        <v/>
      </c>
      <c r="F15" s="61"/>
      <c r="G15" s="111" t="str">
        <f>IF(B15="","",Feb!G15)</f>
        <v/>
      </c>
      <c r="H15" s="34" t="str">
        <f t="shared" si="10"/>
        <v/>
      </c>
      <c r="I15" s="137"/>
      <c r="J15" s="43">
        <f t="shared" si="3"/>
        <v>0</v>
      </c>
      <c r="K15" s="43" t="str">
        <f>IF(B15="","",IF(Feb!K15="",Mar!J15,Feb!K15+Mar!J15))</f>
        <v/>
      </c>
      <c r="L15" s="5"/>
      <c r="M15" s="43">
        <f t="shared" si="4"/>
        <v>0</v>
      </c>
      <c r="N15" s="43" t="str">
        <f>IF(B15="","",IF(Feb!N15="",Mar!M15,Feb!N15+Mar!M15))</f>
        <v/>
      </c>
      <c r="O15" s="5"/>
      <c r="P15" s="43">
        <f t="shared" si="5"/>
        <v>0</v>
      </c>
      <c r="Q15" s="43" t="str">
        <f>IF(B15="","",IF(Feb!Q15="",Mar!P15,Feb!Q15+Mar!P15))</f>
        <v/>
      </c>
      <c r="R15" s="5"/>
      <c r="S15" s="43">
        <f t="shared" si="6"/>
        <v>0</v>
      </c>
      <c r="T15" s="43" t="str">
        <f>IF(B15="","",IF(Feb!T15="",Mar!S15,Feb!T15+Mar!S15))</f>
        <v/>
      </c>
      <c r="U15" s="5"/>
      <c r="V15" s="43">
        <f t="shared" si="7"/>
        <v>0</v>
      </c>
      <c r="W15" s="43" t="str">
        <f>IF(B15="","",IF(Feb!W15="",Mar!V15,Feb!W15+Mar!V15))</f>
        <v/>
      </c>
      <c r="X15" s="62"/>
      <c r="Y15" s="62"/>
      <c r="Z15" s="62"/>
      <c r="AA15" s="62"/>
      <c r="AB15" s="135" t="e">
        <f t="shared" si="1"/>
        <v>#VALUE!</v>
      </c>
      <c r="AC15" s="135"/>
      <c r="AD15" s="18" t="e">
        <f t="shared" si="2"/>
        <v>#DIV/0!</v>
      </c>
    </row>
    <row r="16" spans="1:38" ht="15.75" customHeight="1">
      <c r="A16" s="138" t="str">
        <f t="shared" si="9"/>
        <v/>
      </c>
      <c r="B16" s="117" t="str">
        <f>IF(Feb!B16="","",Feb!B16)</f>
        <v/>
      </c>
      <c r="C16" s="118" t="str">
        <f>IF(Feb!C16="","",Feb!C16)</f>
        <v/>
      </c>
      <c r="D16" s="118" t="str">
        <f>IF(Feb!D16="","",Feb!D16)</f>
        <v/>
      </c>
      <c r="E16" s="118" t="str">
        <f>IF(Feb!E16="","",Feb!E16)</f>
        <v/>
      </c>
      <c r="F16" s="61"/>
      <c r="G16" s="111" t="str">
        <f>IF(B16="","",Feb!G16)</f>
        <v/>
      </c>
      <c r="H16" s="34" t="str">
        <f t="shared" si="10"/>
        <v/>
      </c>
      <c r="I16" s="137"/>
      <c r="J16" s="43">
        <f t="shared" si="3"/>
        <v>0</v>
      </c>
      <c r="K16" s="43" t="str">
        <f>IF(B16="","",IF(Feb!K16="",Mar!J16,Feb!K16+Mar!J16))</f>
        <v/>
      </c>
      <c r="L16" s="5"/>
      <c r="M16" s="43">
        <f t="shared" si="4"/>
        <v>0</v>
      </c>
      <c r="N16" s="43" t="str">
        <f>IF(B16="","",IF(Feb!N16="",Mar!M16,Feb!N16+Mar!M16))</f>
        <v/>
      </c>
      <c r="O16" s="5"/>
      <c r="P16" s="43">
        <f t="shared" si="5"/>
        <v>0</v>
      </c>
      <c r="Q16" s="43" t="str">
        <f>IF(B16="","",IF(Feb!Q16="",Mar!P16,Feb!Q16+Mar!P16))</f>
        <v/>
      </c>
      <c r="R16" s="5"/>
      <c r="S16" s="43">
        <f t="shared" si="6"/>
        <v>0</v>
      </c>
      <c r="T16" s="43" t="str">
        <f>IF(B16="","",IF(Feb!T16="",Mar!S16,Feb!T16+Mar!S16))</f>
        <v/>
      </c>
      <c r="U16" s="5"/>
      <c r="V16" s="43">
        <f t="shared" si="7"/>
        <v>0</v>
      </c>
      <c r="W16" s="43" t="str">
        <f>IF(B16="","",IF(Feb!W16="",Mar!V16,Feb!W16+Mar!V16))</f>
        <v/>
      </c>
      <c r="X16" s="62"/>
      <c r="Y16" s="62"/>
      <c r="Z16" s="62"/>
      <c r="AA16" s="62"/>
      <c r="AB16" s="135" t="e">
        <f t="shared" si="1"/>
        <v>#VALUE!</v>
      </c>
      <c r="AC16" s="135"/>
      <c r="AD16" s="18" t="e">
        <f t="shared" si="2"/>
        <v>#DIV/0!</v>
      </c>
    </row>
    <row r="17" spans="1:30" ht="15.75" customHeight="1">
      <c r="A17" s="138" t="str">
        <f t="shared" si="9"/>
        <v/>
      </c>
      <c r="B17" s="117" t="str">
        <f>IF(Feb!B17="","",Feb!B17)</f>
        <v/>
      </c>
      <c r="C17" s="118" t="str">
        <f>IF(Feb!C17="","",Feb!C17)</f>
        <v/>
      </c>
      <c r="D17" s="118" t="str">
        <f>IF(Feb!D17="","",Feb!D17)</f>
        <v/>
      </c>
      <c r="E17" s="118" t="str">
        <f>IF(Feb!E17="","",Feb!E17)</f>
        <v/>
      </c>
      <c r="F17" s="61"/>
      <c r="G17" s="111" t="str">
        <f>IF(B17="","",Feb!G17)</f>
        <v/>
      </c>
      <c r="H17" s="34" t="str">
        <f t="shared" si="10"/>
        <v/>
      </c>
      <c r="I17" s="137"/>
      <c r="J17" s="43">
        <f t="shared" si="3"/>
        <v>0</v>
      </c>
      <c r="K17" s="43" t="str">
        <f>IF(B17="","",IF(Feb!K17="",Mar!J17,Feb!K17+Mar!J17))</f>
        <v/>
      </c>
      <c r="L17" s="5"/>
      <c r="M17" s="43">
        <f t="shared" si="4"/>
        <v>0</v>
      </c>
      <c r="N17" s="43" t="str">
        <f>IF(B17="","",IF(Feb!N17="",Mar!M17,Feb!N17+Mar!M17))</f>
        <v/>
      </c>
      <c r="O17" s="5"/>
      <c r="P17" s="43">
        <f t="shared" si="5"/>
        <v>0</v>
      </c>
      <c r="Q17" s="43" t="str">
        <f>IF(B17="","",IF(Feb!Q17="",Mar!P17,Feb!Q17+Mar!P17))</f>
        <v/>
      </c>
      <c r="R17" s="5"/>
      <c r="S17" s="43">
        <f t="shared" si="6"/>
        <v>0</v>
      </c>
      <c r="T17" s="43" t="str">
        <f>IF(B17="","",IF(Feb!T17="",Mar!S17,Feb!T17+Mar!S17))</f>
        <v/>
      </c>
      <c r="U17" s="5"/>
      <c r="V17" s="43">
        <f t="shared" si="7"/>
        <v>0</v>
      </c>
      <c r="W17" s="43" t="str">
        <f>IF(B17="","",IF(Feb!W17="",Mar!V17,Feb!W17+Mar!V17))</f>
        <v/>
      </c>
      <c r="X17" s="62"/>
      <c r="Y17" s="62"/>
      <c r="Z17" s="62"/>
      <c r="AA17" s="62"/>
      <c r="AB17" s="135" t="e">
        <f t="shared" si="1"/>
        <v>#VALUE!</v>
      </c>
      <c r="AC17" s="135"/>
      <c r="AD17" s="18" t="e">
        <f t="shared" si="2"/>
        <v>#DIV/0!</v>
      </c>
    </row>
    <row r="18" spans="1:30" ht="15.75" customHeight="1">
      <c r="A18" s="138" t="str">
        <f t="shared" si="9"/>
        <v/>
      </c>
      <c r="B18" s="117" t="str">
        <f>IF(Feb!B18="","",Feb!B18)</f>
        <v/>
      </c>
      <c r="C18" s="118" t="str">
        <f>IF(Feb!C18="","",Feb!C18)</f>
        <v/>
      </c>
      <c r="D18" s="118" t="str">
        <f>IF(Feb!D18="","",Feb!D18)</f>
        <v/>
      </c>
      <c r="E18" s="118" t="str">
        <f>IF(Feb!E18="","",Feb!E18)</f>
        <v/>
      </c>
      <c r="F18" s="61"/>
      <c r="G18" s="111" t="str">
        <f>IF(B18="","",Feb!G18)</f>
        <v/>
      </c>
      <c r="H18" s="34" t="str">
        <f t="shared" si="10"/>
        <v/>
      </c>
      <c r="I18" s="137"/>
      <c r="J18" s="43">
        <f t="shared" si="3"/>
        <v>0</v>
      </c>
      <c r="K18" s="43" t="str">
        <f>IF(B18="","",IF(Feb!K18="",Mar!J18,Feb!K18+Mar!J18))</f>
        <v/>
      </c>
      <c r="L18" s="5"/>
      <c r="M18" s="43">
        <f t="shared" si="4"/>
        <v>0</v>
      </c>
      <c r="N18" s="43" t="str">
        <f>IF(B18="","",IF(Feb!N18="",Mar!M18,Feb!N18+Mar!M18))</f>
        <v/>
      </c>
      <c r="O18" s="5"/>
      <c r="P18" s="43">
        <f t="shared" si="5"/>
        <v>0</v>
      </c>
      <c r="Q18" s="43" t="str">
        <f>IF(B18="","",IF(Feb!Q18="",Mar!P18,Feb!Q18+Mar!P18))</f>
        <v/>
      </c>
      <c r="R18" s="5"/>
      <c r="S18" s="43">
        <f t="shared" si="6"/>
        <v>0</v>
      </c>
      <c r="T18" s="43" t="str">
        <f>IF(B18="","",IF(Feb!T18="",Mar!S18,Feb!T18+Mar!S18))</f>
        <v/>
      </c>
      <c r="U18" s="5"/>
      <c r="V18" s="43">
        <f t="shared" si="7"/>
        <v>0</v>
      </c>
      <c r="W18" s="43" t="str">
        <f>IF(B18="","",IF(Feb!W18="",Mar!V18,Feb!W18+Mar!V18))</f>
        <v/>
      </c>
      <c r="X18" s="62"/>
      <c r="Y18" s="62"/>
      <c r="Z18" s="62"/>
      <c r="AA18" s="62"/>
      <c r="AB18" s="135" t="e">
        <f t="shared" si="1"/>
        <v>#VALUE!</v>
      </c>
      <c r="AC18" s="135"/>
      <c r="AD18" s="18" t="e">
        <f t="shared" si="2"/>
        <v>#DIV/0!</v>
      </c>
    </row>
    <row r="19" spans="1:30" ht="15.75" customHeight="1">
      <c r="A19" s="138" t="str">
        <f t="shared" si="9"/>
        <v/>
      </c>
      <c r="B19" s="117" t="str">
        <f>IF(Feb!B19="","",Feb!B19)</f>
        <v/>
      </c>
      <c r="C19" s="118" t="str">
        <f>IF(Feb!C19="","",Feb!C19)</f>
        <v/>
      </c>
      <c r="D19" s="118" t="str">
        <f>IF(Feb!D19="","",Feb!D19)</f>
        <v/>
      </c>
      <c r="E19" s="118" t="str">
        <f>IF(Feb!E19="","",Feb!E19)</f>
        <v/>
      </c>
      <c r="F19" s="61"/>
      <c r="G19" s="111" t="str">
        <f>IF(B19="","",Feb!G19)</f>
        <v/>
      </c>
      <c r="H19" s="34" t="str">
        <f t="shared" si="10"/>
        <v/>
      </c>
      <c r="I19" s="137"/>
      <c r="J19" s="43">
        <f t="shared" si="3"/>
        <v>0</v>
      </c>
      <c r="K19" s="43" t="str">
        <f>IF(B19="","",IF(Feb!K19="",Mar!J19,Feb!K19+Mar!J19))</f>
        <v/>
      </c>
      <c r="L19" s="5"/>
      <c r="M19" s="43">
        <f t="shared" si="4"/>
        <v>0</v>
      </c>
      <c r="N19" s="43" t="str">
        <f>IF(B19="","",IF(Feb!N19="",Mar!M19,Feb!N19+Mar!M19))</f>
        <v/>
      </c>
      <c r="O19" s="5"/>
      <c r="P19" s="43">
        <f t="shared" si="5"/>
        <v>0</v>
      </c>
      <c r="Q19" s="43" t="str">
        <f>IF(B19="","",IF(Feb!Q19="",Mar!P19,Feb!Q19+Mar!P19))</f>
        <v/>
      </c>
      <c r="R19" s="5"/>
      <c r="S19" s="43">
        <f t="shared" si="6"/>
        <v>0</v>
      </c>
      <c r="T19" s="43" t="str">
        <f>IF(B19="","",IF(Feb!T19="",Mar!S19,Feb!T19+Mar!S19))</f>
        <v/>
      </c>
      <c r="U19" s="5"/>
      <c r="V19" s="43">
        <f t="shared" si="7"/>
        <v>0</v>
      </c>
      <c r="W19" s="43" t="str">
        <f>IF(B19="","",IF(Feb!W19="",Mar!V19,Feb!W19+Mar!V19))</f>
        <v/>
      </c>
      <c r="X19" s="62"/>
      <c r="Y19" s="62"/>
      <c r="Z19" s="62"/>
      <c r="AA19" s="62"/>
      <c r="AB19" s="135" t="e">
        <f t="shared" si="1"/>
        <v>#VALUE!</v>
      </c>
      <c r="AC19" s="135"/>
      <c r="AD19" s="18" t="e">
        <f t="shared" si="2"/>
        <v>#DIV/0!</v>
      </c>
    </row>
    <row r="20" spans="1:30" ht="15.75" customHeight="1">
      <c r="A20" s="138" t="str">
        <f t="shared" si="9"/>
        <v/>
      </c>
      <c r="B20" s="119" t="str">
        <f>IF(Feb!B20="","",Feb!B20)</f>
        <v/>
      </c>
      <c r="C20" s="120" t="str">
        <f>IF(Feb!C20="","",Feb!C20)</f>
        <v/>
      </c>
      <c r="D20" s="120" t="str">
        <f>IF(Feb!D20="","",Feb!D20)</f>
        <v/>
      </c>
      <c r="E20" s="120" t="str">
        <f>IF(Feb!E20="","",Feb!E20)</f>
        <v/>
      </c>
      <c r="F20" s="61"/>
      <c r="G20" s="112" t="str">
        <f>IF(B20="","",Feb!G20)</f>
        <v/>
      </c>
      <c r="H20" s="41" t="str">
        <f t="shared" si="10"/>
        <v/>
      </c>
      <c r="I20" s="137"/>
      <c r="J20" s="43">
        <f t="shared" si="3"/>
        <v>0</v>
      </c>
      <c r="K20" s="43" t="str">
        <f>IF(B20="","",IF(Feb!K20="",Mar!J20,Feb!K20+Mar!J20))</f>
        <v/>
      </c>
      <c r="L20" s="5"/>
      <c r="M20" s="43">
        <f t="shared" si="4"/>
        <v>0</v>
      </c>
      <c r="N20" s="43" t="str">
        <f>IF(B20="","",IF(Feb!N20="",Mar!M20,Feb!N20+Mar!M20))</f>
        <v/>
      </c>
      <c r="O20" s="5"/>
      <c r="P20" s="43">
        <f t="shared" si="5"/>
        <v>0</v>
      </c>
      <c r="Q20" s="43" t="str">
        <f>IF(B20="","",IF(Feb!Q20="",Mar!P20,Feb!Q20+Mar!P20))</f>
        <v/>
      </c>
      <c r="R20" s="5"/>
      <c r="S20" s="43">
        <f t="shared" si="6"/>
        <v>0</v>
      </c>
      <c r="T20" s="43" t="str">
        <f>IF(B20="","",IF(Feb!T20="",Mar!S20,Feb!T20+Mar!S20))</f>
        <v/>
      </c>
      <c r="U20" s="5"/>
      <c r="V20" s="43">
        <f t="shared" si="7"/>
        <v>0</v>
      </c>
      <c r="W20" s="43" t="str">
        <f>IF(B20="","",IF(Feb!W20="",Mar!V20,Feb!W20+Mar!V20))</f>
        <v/>
      </c>
      <c r="X20" s="62"/>
      <c r="Y20" s="62"/>
      <c r="Z20" s="62"/>
      <c r="AA20" s="62"/>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5">
    <cfRule type="expression" dxfId="259" priority="9" stopIfTrue="1">
      <formula>-IF($AD$15&lt;0.02,TRUE)</formula>
    </cfRule>
    <cfRule type="expression" dxfId="258" priority="10" stopIfTrue="1">
      <formula>-IF($AD$15&gt;3,TRUE)</formula>
    </cfRule>
  </conditionalFormatting>
  <conditionalFormatting sqref="R8">
    <cfRule type="expression" dxfId="257" priority="39" stopIfTrue="1">
      <formula>-IF($AD$8&lt;0.02,TRUE)</formula>
    </cfRule>
    <cfRule type="expression" dxfId="256" priority="40" stopIfTrue="1">
      <formula>-IF($AD$8&gt;3,TRUE)</formula>
    </cfRule>
  </conditionalFormatting>
  <conditionalFormatting sqref="R9">
    <cfRule type="expression" dxfId="255" priority="41" stopIfTrue="1">
      <formula>-IF($AD$9&lt;0.02,TRUE)</formula>
    </cfRule>
    <cfRule type="expression" dxfId="254" priority="42" stopIfTrue="1">
      <formula>-IF($AD$9&gt;3,TRUE)</formula>
    </cfRule>
  </conditionalFormatting>
  <conditionalFormatting sqref="R11">
    <cfRule type="expression" dxfId="253" priority="43" stopIfTrue="1">
      <formula>-IF($AD$11&lt;0.02,TRUE)</formula>
    </cfRule>
    <cfRule type="expression" dxfId="252" priority="44" stopIfTrue="1">
      <formula>-IF($AD$11&gt;3,TRUE)</formula>
    </cfRule>
  </conditionalFormatting>
  <conditionalFormatting sqref="R10">
    <cfRule type="expression" dxfId="251" priority="53" stopIfTrue="1">
      <formula>IF($AD$10&lt;0.02,TRUE)</formula>
    </cfRule>
    <cfRule type="expression" dxfId="250" priority="54" stopIfTrue="1">
      <formula>IF($AD$10&gt;3,TRUE)</formula>
    </cfRule>
  </conditionalFormatting>
  <conditionalFormatting sqref="R12">
    <cfRule type="expression" dxfId="249" priority="55" stopIfTrue="1">
      <formula>IF($AD$12&lt;0.02,TRUE)</formula>
    </cfRule>
    <cfRule type="expression" dxfId="248" priority="56" stopIfTrue="1">
      <formula>IF($AD$12&gt;3,TRUE)</formula>
    </cfRule>
  </conditionalFormatting>
  <conditionalFormatting sqref="R13">
    <cfRule type="expression" dxfId="247" priority="57" stopIfTrue="1">
      <formula>IF($AD$13&lt;0.02,TRUE)</formula>
    </cfRule>
    <cfRule type="expression" dxfId="246" priority="58" stopIfTrue="1">
      <formula>IF($AD$13&gt;3,TRUE)</formula>
    </cfRule>
  </conditionalFormatting>
  <conditionalFormatting sqref="R14">
    <cfRule type="expression" dxfId="245" priority="59" stopIfTrue="1">
      <formula>IF($AD$14&lt;0.02,TRUE)</formula>
    </cfRule>
    <cfRule type="expression" dxfId="244" priority="60" stopIfTrue="1">
      <formula>IF($AD$14&gt;3,TRUE)</formula>
    </cfRule>
  </conditionalFormatting>
  <conditionalFormatting sqref="R16">
    <cfRule type="expression" dxfId="243" priority="61" stopIfTrue="1">
      <formula>IF($AD$16&lt;0.02,TRUE)</formula>
    </cfRule>
    <cfRule type="expression" dxfId="242" priority="62" stopIfTrue="1">
      <formula>IF($AD$16&gt;3,TRUE)</formula>
    </cfRule>
  </conditionalFormatting>
  <conditionalFormatting sqref="R17">
    <cfRule type="expression" dxfId="241" priority="63" stopIfTrue="1">
      <formula>IF($AD$17&lt;0.02,TRUE)</formula>
    </cfRule>
    <cfRule type="expression" dxfId="240" priority="64" stopIfTrue="1">
      <formula>IF($AD$17&gt;3,TRUE)</formula>
    </cfRule>
  </conditionalFormatting>
  <conditionalFormatting sqref="R18">
    <cfRule type="expression" dxfId="239" priority="65" stopIfTrue="1">
      <formula>IF($AD$18&lt;0.02,TRUE)</formula>
    </cfRule>
    <cfRule type="expression" dxfId="238" priority="66" stopIfTrue="1">
      <formula>IF($AD$18&gt;3,TRUE)</formula>
    </cfRule>
  </conditionalFormatting>
  <conditionalFormatting sqref="R19">
    <cfRule type="expression" dxfId="237" priority="67" stopIfTrue="1">
      <formula>IF($AD$19&lt;0.02,TRUE)</formula>
    </cfRule>
    <cfRule type="expression" dxfId="236" priority="68" stopIfTrue="1">
      <formula>IF($AD$19&gt;3,TRUE)</formula>
    </cfRule>
  </conditionalFormatting>
  <conditionalFormatting sqref="R20">
    <cfRule type="expression" dxfId="235" priority="69" stopIfTrue="1">
      <formula>IF($AD$20&lt;0.02,TRUE)</formula>
    </cfRule>
    <cfRule type="expression" dxfId="234" priority="70" stopIfTrue="1">
      <formula>IF($AD$20&gt;3,TRUE)</formula>
    </cfRule>
  </conditionalFormatting>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8.xml><?xml version="1.0" encoding="utf-8"?>
<worksheet xmlns="http://schemas.openxmlformats.org/spreadsheetml/2006/main" xmlns:r="http://schemas.openxmlformats.org/officeDocument/2006/relationships">
  <sheetPr codeName="Sheet8">
    <pageSetUpPr fitToPage="1"/>
  </sheetPr>
  <dimension ref="A1:AL138"/>
  <sheetViews>
    <sheetView topLeftCell="A82" zoomScale="75" workbookViewId="0">
      <selection activeCell="B20" sqref="B6:AC20"/>
    </sheetView>
  </sheetViews>
  <sheetFormatPr defaultColWidth="0" defaultRowHeight="15.75"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4.7109375" style="18" customWidth="1"/>
    <col min="10" max="10" width="7.5703125" style="18" hidden="1" customWidth="1"/>
    <col min="11" max="11" width="7.42578125" style="18" hidden="1" customWidth="1"/>
    <col min="12" max="12" width="14.7109375" style="18" customWidth="1"/>
    <col min="13" max="13" width="7.85546875" style="18" hidden="1" customWidth="1"/>
    <col min="14" max="14" width="5.85546875" style="18" hidden="1" customWidth="1"/>
    <col min="15" max="15" width="14.7109375" style="18" customWidth="1"/>
    <col min="16" max="16" width="7.42578125" style="18" hidden="1" customWidth="1"/>
    <col min="17" max="17" width="5.7109375" style="18" hidden="1" customWidth="1"/>
    <col min="18" max="18" width="14.710937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INFO'!G32)</f>
        <v>Please complete and return by 13 July 2012;</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192</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179</v>
      </c>
      <c r="J7" s="31" t="s">
        <v>64</v>
      </c>
      <c r="K7" s="1" t="s">
        <v>2</v>
      </c>
      <c r="L7" s="1" t="s">
        <v>173</v>
      </c>
      <c r="M7" s="1" t="s">
        <v>65</v>
      </c>
      <c r="N7" s="1" t="s">
        <v>2</v>
      </c>
      <c r="O7" s="1" t="s">
        <v>177</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IF(Mar!B8="","",Mar!B8)</f>
        <v>Bring Head</v>
      </c>
      <c r="C8" s="118" t="str">
        <f>IF(Mar!C8="","",Mar!C8)</f>
        <v>SCAP1</v>
      </c>
      <c r="D8" s="111" t="str">
        <f>IF(B8="","",Mar!D8)</f>
        <v>CAR/L/1015854</v>
      </c>
      <c r="E8" s="111" t="str">
        <f>IF(C8="","",Mar!E8)</f>
        <v>ORK</v>
      </c>
      <c r="F8" s="5"/>
      <c r="G8" s="111">
        <f>IF(B8="","",Mar!G8)</f>
        <v>968</v>
      </c>
      <c r="H8" s="34" t="str">
        <f t="shared" ref="H8:H20" si="0">IF((F8&gt;G8),((F8-G8)/G8),"")</f>
        <v/>
      </c>
      <c r="I8" s="137"/>
      <c r="J8" s="43">
        <f>I8*10</f>
        <v>0</v>
      </c>
      <c r="K8" s="43">
        <f>IF(B8="","",IF(Mar!K8="",Apr!K8,Mar!K8+Apr!J8))</f>
        <v>0</v>
      </c>
      <c r="L8" s="5"/>
      <c r="M8" s="43">
        <f>L8/2</f>
        <v>0</v>
      </c>
      <c r="N8" s="43">
        <f>IF(B8="","",IF(Mar!N8="",Apr!M8,Mar!N8+Apr!M8))</f>
        <v>0</v>
      </c>
      <c r="O8" s="5"/>
      <c r="P8" s="43">
        <f>O8</f>
        <v>0</v>
      </c>
      <c r="Q8" s="43">
        <f>IF(B8="","",IF(Mar!Q8="",Apr!P8,Mar!Q8+Apr!P8))</f>
        <v>0</v>
      </c>
      <c r="R8" s="5"/>
      <c r="S8" s="43">
        <f>R8/500</f>
        <v>0</v>
      </c>
      <c r="T8" s="43">
        <f>IF(B8="","",IF(Mar!T8="",Apr!S8,Mar!T8+Apr!S8))</f>
        <v>0</v>
      </c>
      <c r="U8" s="5"/>
      <c r="V8" s="43">
        <f>U8*10</f>
        <v>0</v>
      </c>
      <c r="W8" s="43">
        <f>IF(B8="","",IF(Mar!W8="",Apr!V8,Mar!W8+Apr!V8))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IF(Mar!B9="","",Mar!B9)</f>
        <v>Eday Sound</v>
      </c>
      <c r="C9" s="118" t="str">
        <f>IF(Mar!C9="","",Mar!C9)</f>
        <v>EDA1</v>
      </c>
      <c r="D9" s="111" t="str">
        <f>IF(B9="","",Mar!D9)</f>
        <v>CAR/L/1003956</v>
      </c>
      <c r="E9" s="111" t="str">
        <f>IF(C9="","",Mar!E9)</f>
        <v>ORK</v>
      </c>
      <c r="F9" s="5"/>
      <c r="G9" s="111">
        <f>IF(B9="","",Mar!G9)</f>
        <v>800</v>
      </c>
      <c r="H9" s="34" t="str">
        <f t="shared" si="0"/>
        <v/>
      </c>
      <c r="I9" s="137"/>
      <c r="J9" s="43">
        <f t="shared" ref="J9:J20" si="3">I9*10</f>
        <v>0</v>
      </c>
      <c r="K9" s="43">
        <f>IF(B9="","",IF(Mar!K9="",Apr!K9,Mar!K9+Apr!J9))</f>
        <v>0</v>
      </c>
      <c r="L9" s="5"/>
      <c r="M9" s="43">
        <f t="shared" ref="M9:M20" si="4">L9/2</f>
        <v>0</v>
      </c>
      <c r="N9" s="43">
        <f>IF(B9="","",IF(Mar!N9="",Apr!M9,Mar!N9+Apr!M9))</f>
        <v>0</v>
      </c>
      <c r="O9" s="5"/>
      <c r="P9" s="43">
        <f t="shared" ref="P9:P20" si="5">O9</f>
        <v>0</v>
      </c>
      <c r="Q9" s="43">
        <f>IF(B9="","",IF(Mar!Q9="",Apr!P9,Mar!Q9+Apr!P9))</f>
        <v>0</v>
      </c>
      <c r="R9" s="5"/>
      <c r="S9" s="43">
        <f t="shared" ref="S9:S20" si="6">R9/500</f>
        <v>0</v>
      </c>
      <c r="T9" s="43">
        <f>IF(B9="","",IF(Mar!T9="",Apr!S9,Mar!T9+Apr!S9))</f>
        <v>0</v>
      </c>
      <c r="U9" s="5"/>
      <c r="V9" s="43">
        <f t="shared" ref="V9:V20" si="7">U9*10</f>
        <v>0</v>
      </c>
      <c r="W9" s="43">
        <f>IF(B9="","",IF(Mar!W9="",Apr!V9,Mar!W9+Apr!V9))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IF(Mar!B10="","",Mar!B10)</f>
        <v>Kirk Taing</v>
      </c>
      <c r="C10" s="118" t="str">
        <f>IF(Mar!C10="","",Mar!C10)</f>
        <v>MILL1</v>
      </c>
      <c r="D10" s="111" t="str">
        <f>IF(B10="","",Mar!D10)</f>
        <v>CAR/L/1003952</v>
      </c>
      <c r="E10" s="111" t="str">
        <f>IF(C10="","",Mar!E10)</f>
        <v>ORK</v>
      </c>
      <c r="F10" s="5"/>
      <c r="G10" s="111">
        <f>IF(B10="","",Mar!G10)</f>
        <v>800</v>
      </c>
      <c r="H10" s="34" t="str">
        <f t="shared" si="0"/>
        <v/>
      </c>
      <c r="I10" s="137"/>
      <c r="J10" s="43">
        <f t="shared" si="3"/>
        <v>0</v>
      </c>
      <c r="K10" s="43">
        <f>IF(B10="","",IF(Mar!K10="",Apr!K10,Mar!K10+Apr!J10))</f>
        <v>0</v>
      </c>
      <c r="L10" s="5"/>
      <c r="M10" s="43">
        <f t="shared" si="4"/>
        <v>0</v>
      </c>
      <c r="N10" s="43">
        <f>IF(B10="","",IF(Mar!N10="",Apr!M10,Mar!N10+Apr!M10))</f>
        <v>0</v>
      </c>
      <c r="O10" s="5"/>
      <c r="P10" s="43">
        <f t="shared" si="5"/>
        <v>0</v>
      </c>
      <c r="Q10" s="43">
        <f>IF(B10="","",IF(Mar!Q10="",Apr!P10,Mar!Q10+Apr!P10))</f>
        <v>0</v>
      </c>
      <c r="R10" s="5"/>
      <c r="S10" s="43">
        <f t="shared" si="6"/>
        <v>0</v>
      </c>
      <c r="T10" s="43">
        <f>IF(B10="","",IF(Mar!T10="",Apr!S10,Mar!T10+Apr!S10))</f>
        <v>0</v>
      </c>
      <c r="U10" s="5"/>
      <c r="V10" s="43">
        <f t="shared" si="7"/>
        <v>0</v>
      </c>
      <c r="W10" s="43">
        <f>IF(B10="","",IF(Mar!W10="",Apr!V10,Mar!W10+Apr!V10))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IF(Mar!B11="","",Mar!B11)</f>
        <v>Mill Bay, Stronsay</v>
      </c>
      <c r="C11" s="118" t="str">
        <f>IF(Mar!C11="","",Mar!C11)</f>
        <v>MIL1</v>
      </c>
      <c r="D11" s="111" t="str">
        <f>IF(B11="","",Mar!D11)</f>
        <v>CAR/L/1034607</v>
      </c>
      <c r="E11" s="111" t="str">
        <f>IF(C11="","",Mar!E11)</f>
        <v>ORK</v>
      </c>
      <c r="F11" s="5"/>
      <c r="G11" s="111">
        <f>IF(B11="","",Mar!G11)</f>
        <v>750</v>
      </c>
      <c r="H11" s="34" t="str">
        <f t="shared" si="0"/>
        <v/>
      </c>
      <c r="I11" s="137"/>
      <c r="J11" s="43">
        <f t="shared" si="3"/>
        <v>0</v>
      </c>
      <c r="K11" s="43">
        <f>IF(B11="","",IF(Mar!K11="",Apr!K11,Mar!K11+Apr!J11))</f>
        <v>0</v>
      </c>
      <c r="L11" s="5"/>
      <c r="M11" s="43">
        <f t="shared" si="4"/>
        <v>0</v>
      </c>
      <c r="N11" s="43">
        <f>IF(B11="","",IF(Mar!N11="",Apr!M11,Mar!N11+Apr!M11))</f>
        <v>0</v>
      </c>
      <c r="O11" s="5"/>
      <c r="P11" s="43">
        <f t="shared" si="5"/>
        <v>0</v>
      </c>
      <c r="Q11" s="43">
        <f>IF(B11="","",IF(Mar!Q11="",Apr!P11,Mar!Q11+Apr!P11))</f>
        <v>0</v>
      </c>
      <c r="R11" s="5"/>
      <c r="S11" s="43">
        <f t="shared" si="6"/>
        <v>0</v>
      </c>
      <c r="T11" s="43">
        <f>IF(B11="","",IF(Mar!T11="",Apr!S11,Mar!T11+Apr!S11))</f>
        <v>0</v>
      </c>
      <c r="U11" s="5"/>
      <c r="V11" s="43">
        <f t="shared" si="7"/>
        <v>0</v>
      </c>
      <c r="W11" s="43">
        <f>IF(B11="","",IF(Mar!W11="",Apr!V11,Mar!W11+Apr!V11))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IF(Mar!B12="","",Mar!B12)</f>
        <v>Puldrite Bay</v>
      </c>
      <c r="C12" s="118" t="str">
        <f>IF(Mar!C12="","",Mar!C12)</f>
        <v>PUL1</v>
      </c>
      <c r="D12" s="111" t="str">
        <f>IF(B12="","",Mar!D12)</f>
        <v>CAR/L/1003954</v>
      </c>
      <c r="E12" s="111" t="str">
        <f>IF(C12="","",Mar!E12)</f>
        <v>ORK</v>
      </c>
      <c r="F12" s="5"/>
      <c r="G12" s="111">
        <f>IF(B12="","",Mar!G12)</f>
        <v>980</v>
      </c>
      <c r="H12" s="34" t="str">
        <f t="shared" si="0"/>
        <v/>
      </c>
      <c r="I12" s="137"/>
      <c r="J12" s="43">
        <f t="shared" si="3"/>
        <v>0</v>
      </c>
      <c r="K12" s="43">
        <f>IF(B12="","",IF(Mar!K12="",Apr!K12,Mar!K12+Apr!J12))</f>
        <v>0</v>
      </c>
      <c r="L12" s="5"/>
      <c r="M12" s="43">
        <f t="shared" si="4"/>
        <v>0</v>
      </c>
      <c r="N12" s="43">
        <f>IF(B12="","",IF(Mar!N12="",Apr!M12,Mar!N12+Apr!M12))</f>
        <v>0</v>
      </c>
      <c r="O12" s="5"/>
      <c r="P12" s="43">
        <f t="shared" si="5"/>
        <v>0</v>
      </c>
      <c r="Q12" s="43">
        <f>IF(B12="","",IF(Mar!Q12="",Apr!P12,Mar!Q12+Apr!P12))</f>
        <v>0</v>
      </c>
      <c r="R12" s="5"/>
      <c r="S12" s="43">
        <f t="shared" si="6"/>
        <v>0</v>
      </c>
      <c r="T12" s="43">
        <f>IF(B12="","",IF(Mar!T12="",Apr!S12,Mar!T12+Apr!S12))</f>
        <v>0</v>
      </c>
      <c r="U12" s="5"/>
      <c r="V12" s="43">
        <f t="shared" si="7"/>
        <v>0</v>
      </c>
      <c r="W12" s="43">
        <f>IF(B12="","",IF(Mar!W12="",Apr!V12,Mar!W12+Apr!V12))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IF(Mar!B13="","",Mar!B13)</f>
        <v>Toy Ness</v>
      </c>
      <c r="C13" s="118" t="str">
        <f>IF(Mar!C13="","",Mar!C13)</f>
        <v>TOYN1</v>
      </c>
      <c r="D13" s="111" t="str">
        <f>IF(B13="","",Mar!D13)</f>
        <v>CAR/L/1015855</v>
      </c>
      <c r="E13" s="111" t="str">
        <f>IF(C13="","",Mar!E13)</f>
        <v>ORK</v>
      </c>
      <c r="F13" s="5"/>
      <c r="G13" s="111">
        <f>IF(B13="","",Mar!G13)</f>
        <v>650</v>
      </c>
      <c r="H13" s="34" t="str">
        <f t="shared" si="0"/>
        <v/>
      </c>
      <c r="I13" s="137"/>
      <c r="J13" s="43">
        <f t="shared" si="3"/>
        <v>0</v>
      </c>
      <c r="K13" s="43">
        <f>IF(B13="","",IF(Mar!K13="",Apr!K13,Mar!K13+Apr!J13))</f>
        <v>0</v>
      </c>
      <c r="L13" s="5"/>
      <c r="M13" s="43">
        <f t="shared" si="4"/>
        <v>0</v>
      </c>
      <c r="N13" s="43">
        <f>IF(B13="","",IF(Mar!N13="",Apr!M13,Mar!N13+Apr!M13))</f>
        <v>0</v>
      </c>
      <c r="O13" s="5"/>
      <c r="P13" s="43">
        <f t="shared" si="5"/>
        <v>0</v>
      </c>
      <c r="Q13" s="43">
        <f>IF(B13="","",IF(Mar!Q13="",Apr!P13,Mar!Q13+Apr!P13))</f>
        <v>0</v>
      </c>
      <c r="R13" s="5"/>
      <c r="S13" s="43">
        <f t="shared" si="6"/>
        <v>0</v>
      </c>
      <c r="T13" s="43">
        <f>IF(B13="","",IF(Mar!T13="",Apr!S13,Mar!T13+Apr!S13))</f>
        <v>0</v>
      </c>
      <c r="U13" s="5"/>
      <c r="V13" s="43">
        <f t="shared" si="7"/>
        <v>0</v>
      </c>
      <c r="W13" s="43">
        <f>IF(B13="","",IF(Mar!W13="",Apr!V13,Mar!W13+Apr!V13))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IF(Mar!B14="","",Mar!B14)</f>
        <v>Veantrow Bay</v>
      </c>
      <c r="C14" s="118" t="str">
        <f>IF(Mar!C14="","",Mar!C14)</f>
        <v>VEA1</v>
      </c>
      <c r="D14" s="111" t="str">
        <f>IF(B14="","",Mar!D14)</f>
        <v>CAR/L/1003931</v>
      </c>
      <c r="E14" s="111" t="str">
        <f>IF(C14="","",Mar!E14)</f>
        <v>ORK</v>
      </c>
      <c r="F14" s="5"/>
      <c r="G14" s="111">
        <f>IF(B14="","",Mar!G14)</f>
        <v>1264</v>
      </c>
      <c r="H14" s="34" t="str">
        <f t="shared" si="0"/>
        <v/>
      </c>
      <c r="I14" s="137"/>
      <c r="J14" s="43">
        <f t="shared" si="3"/>
        <v>0</v>
      </c>
      <c r="K14" s="43">
        <f>IF(B14="","",IF(Mar!K14="",Apr!K14,Mar!K14+Apr!J14))</f>
        <v>0</v>
      </c>
      <c r="L14" s="5"/>
      <c r="M14" s="43">
        <f t="shared" si="4"/>
        <v>0</v>
      </c>
      <c r="N14" s="43">
        <f>IF(B14="","",IF(Mar!N14="",Apr!M14,Mar!N14+Apr!M14))</f>
        <v>0</v>
      </c>
      <c r="O14" s="5"/>
      <c r="P14" s="43">
        <f t="shared" si="5"/>
        <v>0</v>
      </c>
      <c r="Q14" s="43">
        <f>IF(B14="","",IF(Mar!Q14="",Apr!P14,Mar!Q14+Apr!P14))</f>
        <v>0</v>
      </c>
      <c r="R14" s="5"/>
      <c r="S14" s="43">
        <f t="shared" si="6"/>
        <v>0</v>
      </c>
      <c r="T14" s="43">
        <f>IF(B14="","",IF(Mar!T14="",Apr!S14,Mar!T14+Apr!S14))</f>
        <v>0</v>
      </c>
      <c r="U14" s="5"/>
      <c r="V14" s="43">
        <f t="shared" si="7"/>
        <v>0</v>
      </c>
      <c r="W14" s="43">
        <f>IF(B14="","",IF(Mar!W14="",Apr!V14,Mar!W14+Apr!V14))</f>
        <v>0</v>
      </c>
      <c r="X14" s="5"/>
      <c r="Y14" s="5"/>
      <c r="Z14" s="5"/>
      <c r="AA14" s="5"/>
      <c r="AB14" s="135">
        <f t="shared" si="1"/>
        <v>-1264</v>
      </c>
      <c r="AC14" s="135" t="str">
        <f t="shared" si="8"/>
        <v/>
      </c>
      <c r="AD14" s="18" t="e">
        <f t="shared" si="2"/>
        <v>#DIV/0!</v>
      </c>
    </row>
    <row r="15" spans="1:38" ht="15.75" customHeight="1">
      <c r="A15" s="138" t="str">
        <f t="shared" si="9"/>
        <v/>
      </c>
      <c r="B15" s="117" t="str">
        <f>IF(Mar!B15="","",Mar!B15)</f>
        <v/>
      </c>
      <c r="C15" s="118" t="str">
        <f>IF(Mar!C15="","",Mar!C15)</f>
        <v/>
      </c>
      <c r="D15" s="111" t="str">
        <f>IF(B15="","",Mar!D15)</f>
        <v/>
      </c>
      <c r="E15" s="111" t="str">
        <f>IF(C15="","",Mar!E15)</f>
        <v/>
      </c>
      <c r="F15" s="5"/>
      <c r="G15" s="111" t="str">
        <f>IF(B15="","",Mar!G15)</f>
        <v/>
      </c>
      <c r="H15" s="34" t="str">
        <f t="shared" si="0"/>
        <v/>
      </c>
      <c r="I15" s="137"/>
      <c r="J15" s="43">
        <f t="shared" si="3"/>
        <v>0</v>
      </c>
      <c r="K15" s="43" t="str">
        <f>IF(B15="","",IF(Mar!K15="",Apr!K15,Mar!K15+Apr!J15))</f>
        <v/>
      </c>
      <c r="L15" s="5"/>
      <c r="M15" s="43">
        <f t="shared" si="4"/>
        <v>0</v>
      </c>
      <c r="N15" s="43" t="str">
        <f>IF(B15="","",IF(Mar!N15="",Apr!M15,Mar!N15+Apr!M15))</f>
        <v/>
      </c>
      <c r="O15" s="5"/>
      <c r="P15" s="43">
        <f t="shared" si="5"/>
        <v>0</v>
      </c>
      <c r="Q15" s="43" t="str">
        <f>IF(B15="","",IF(Mar!Q15="",Apr!P15,Mar!Q15+Apr!P15))</f>
        <v/>
      </c>
      <c r="R15" s="5"/>
      <c r="S15" s="43">
        <f t="shared" si="6"/>
        <v>0</v>
      </c>
      <c r="T15" s="43" t="str">
        <f>IF(B15="","",IF(Mar!T15="",Apr!S15,Mar!T15+Apr!S15))</f>
        <v/>
      </c>
      <c r="U15" s="5"/>
      <c r="V15" s="43">
        <f t="shared" si="7"/>
        <v>0</v>
      </c>
      <c r="W15" s="43" t="str">
        <f>IF(B15="","",IF(Mar!W15="",Apr!V15,Mar!W15+Apr!V15))</f>
        <v/>
      </c>
      <c r="X15" s="5"/>
      <c r="Y15" s="5"/>
      <c r="Z15" s="5"/>
      <c r="AA15" s="5"/>
      <c r="AB15" s="135" t="e">
        <f t="shared" si="1"/>
        <v>#VALUE!</v>
      </c>
      <c r="AC15" s="135"/>
      <c r="AD15" s="18" t="e">
        <f t="shared" si="2"/>
        <v>#DIV/0!</v>
      </c>
    </row>
    <row r="16" spans="1:38" ht="15.75" customHeight="1">
      <c r="A16" s="138" t="str">
        <f t="shared" si="9"/>
        <v/>
      </c>
      <c r="B16" s="117" t="str">
        <f>IF(Mar!B16="","",Mar!B16)</f>
        <v/>
      </c>
      <c r="C16" s="118" t="str">
        <f>IF(Mar!C16="","",Mar!C16)</f>
        <v/>
      </c>
      <c r="D16" s="111" t="str">
        <f>IF(B16="","",Mar!D16)</f>
        <v/>
      </c>
      <c r="E16" s="111" t="str">
        <f>IF(C16="","",Mar!E16)</f>
        <v/>
      </c>
      <c r="F16" s="5"/>
      <c r="G16" s="111" t="str">
        <f>IF(B16="","",Mar!G16)</f>
        <v/>
      </c>
      <c r="H16" s="34" t="str">
        <f t="shared" si="0"/>
        <v/>
      </c>
      <c r="I16" s="137"/>
      <c r="J16" s="43">
        <f t="shared" si="3"/>
        <v>0</v>
      </c>
      <c r="K16" s="43" t="str">
        <f>IF(B16="","",IF(Mar!K16="",Apr!K16,Mar!K16+Apr!J16))</f>
        <v/>
      </c>
      <c r="L16" s="5"/>
      <c r="M16" s="43">
        <f t="shared" si="4"/>
        <v>0</v>
      </c>
      <c r="N16" s="43" t="str">
        <f>IF(B16="","",IF(Mar!N16="",Apr!M16,Mar!N16+Apr!M16))</f>
        <v/>
      </c>
      <c r="O16" s="5"/>
      <c r="P16" s="43">
        <f t="shared" si="5"/>
        <v>0</v>
      </c>
      <c r="Q16" s="43" t="str">
        <f>IF(B16="","",IF(Mar!Q16="",Apr!P16,Mar!Q16+Apr!P16))</f>
        <v/>
      </c>
      <c r="R16" s="5"/>
      <c r="S16" s="43">
        <f t="shared" si="6"/>
        <v>0</v>
      </c>
      <c r="T16" s="43" t="str">
        <f>IF(B16="","",IF(Mar!T16="",Apr!S16,Mar!T16+Apr!S16))</f>
        <v/>
      </c>
      <c r="U16" s="5"/>
      <c r="V16" s="43">
        <f t="shared" si="7"/>
        <v>0</v>
      </c>
      <c r="W16" s="43" t="str">
        <f>IF(B16="","",IF(Mar!W16="",Apr!V16,Mar!W16+Apr!V16))</f>
        <v/>
      </c>
      <c r="X16" s="5"/>
      <c r="Y16" s="5"/>
      <c r="Z16" s="5"/>
      <c r="AA16" s="5"/>
      <c r="AB16" s="135" t="e">
        <f t="shared" si="1"/>
        <v>#VALUE!</v>
      </c>
      <c r="AC16" s="135"/>
      <c r="AD16" s="18" t="e">
        <f t="shared" si="2"/>
        <v>#DIV/0!</v>
      </c>
    </row>
    <row r="17" spans="1:30" ht="15.75" customHeight="1">
      <c r="A17" s="138" t="str">
        <f t="shared" si="9"/>
        <v/>
      </c>
      <c r="B17" s="117" t="str">
        <f>IF(Mar!B17="","",Mar!B17)</f>
        <v/>
      </c>
      <c r="C17" s="118" t="str">
        <f>IF(Mar!C17="","",Mar!C17)</f>
        <v/>
      </c>
      <c r="D17" s="111" t="str">
        <f>IF(B17="","",Mar!D17)</f>
        <v/>
      </c>
      <c r="E17" s="111" t="str">
        <f>IF(C17="","",Mar!E17)</f>
        <v/>
      </c>
      <c r="F17" s="5"/>
      <c r="G17" s="111" t="str">
        <f>IF(B17="","",Mar!G17)</f>
        <v/>
      </c>
      <c r="H17" s="34" t="str">
        <f t="shared" si="0"/>
        <v/>
      </c>
      <c r="I17" s="137"/>
      <c r="J17" s="43">
        <f t="shared" si="3"/>
        <v>0</v>
      </c>
      <c r="K17" s="43" t="str">
        <f>IF(B17="","",IF(Mar!K17="",Apr!K17,Mar!K17+Apr!J17))</f>
        <v/>
      </c>
      <c r="L17" s="5"/>
      <c r="M17" s="43">
        <f t="shared" si="4"/>
        <v>0</v>
      </c>
      <c r="N17" s="43" t="str">
        <f>IF(B17="","",IF(Mar!N17="",Apr!M17,Mar!N17+Apr!M17))</f>
        <v/>
      </c>
      <c r="O17" s="5"/>
      <c r="P17" s="43">
        <f t="shared" si="5"/>
        <v>0</v>
      </c>
      <c r="Q17" s="43" t="str">
        <f>IF(B17="","",IF(Mar!Q17="",Apr!P17,Mar!Q17+Apr!P17))</f>
        <v/>
      </c>
      <c r="R17" s="5"/>
      <c r="S17" s="43">
        <f t="shared" si="6"/>
        <v>0</v>
      </c>
      <c r="T17" s="43" t="str">
        <f>IF(B17="","",IF(Mar!T17="",Apr!S17,Mar!T17+Apr!S17))</f>
        <v/>
      </c>
      <c r="U17" s="5"/>
      <c r="V17" s="43">
        <f t="shared" si="7"/>
        <v>0</v>
      </c>
      <c r="W17" s="43" t="str">
        <f>IF(B17="","",IF(Mar!W17="",Apr!V17,Mar!W17+Apr!V17))</f>
        <v/>
      </c>
      <c r="X17" s="5"/>
      <c r="Y17" s="5"/>
      <c r="Z17" s="5"/>
      <c r="AA17" s="5"/>
      <c r="AB17" s="135" t="e">
        <f t="shared" si="1"/>
        <v>#VALUE!</v>
      </c>
      <c r="AC17" s="135"/>
      <c r="AD17" s="18" t="e">
        <f t="shared" si="2"/>
        <v>#DIV/0!</v>
      </c>
    </row>
    <row r="18" spans="1:30" ht="15.75" customHeight="1">
      <c r="A18" s="138" t="str">
        <f t="shared" si="9"/>
        <v/>
      </c>
      <c r="B18" s="117" t="str">
        <f>IF(Mar!B18="","",Mar!B18)</f>
        <v/>
      </c>
      <c r="C18" s="118" t="str">
        <f>IF(Mar!C18="","",Mar!C18)</f>
        <v/>
      </c>
      <c r="D18" s="111" t="str">
        <f>IF(B18="","",Mar!D18)</f>
        <v/>
      </c>
      <c r="E18" s="111" t="str">
        <f>IF(C18="","",Mar!E18)</f>
        <v/>
      </c>
      <c r="F18" s="5"/>
      <c r="G18" s="111" t="str">
        <f>IF(B18="","",Mar!G18)</f>
        <v/>
      </c>
      <c r="H18" s="34" t="str">
        <f t="shared" si="0"/>
        <v/>
      </c>
      <c r="I18" s="137"/>
      <c r="J18" s="43">
        <f t="shared" si="3"/>
        <v>0</v>
      </c>
      <c r="K18" s="43" t="str">
        <f>IF(B18="","",IF(Mar!K18="",Apr!K18,Mar!K18+Apr!J18))</f>
        <v/>
      </c>
      <c r="L18" s="5"/>
      <c r="M18" s="43">
        <f t="shared" si="4"/>
        <v>0</v>
      </c>
      <c r="N18" s="43" t="str">
        <f>IF(B18="","",IF(Mar!N18="",Apr!M18,Mar!N18+Apr!M18))</f>
        <v/>
      </c>
      <c r="O18" s="5"/>
      <c r="P18" s="43">
        <f t="shared" si="5"/>
        <v>0</v>
      </c>
      <c r="Q18" s="43" t="str">
        <f>IF(B18="","",IF(Mar!Q18="",Apr!P18,Mar!Q18+Apr!P18))</f>
        <v/>
      </c>
      <c r="R18" s="5"/>
      <c r="S18" s="43">
        <f t="shared" si="6"/>
        <v>0</v>
      </c>
      <c r="T18" s="43" t="str">
        <f>IF(B18="","",IF(Mar!T18="",Apr!S18,Mar!T18+Apr!S18))</f>
        <v/>
      </c>
      <c r="U18" s="5"/>
      <c r="V18" s="43">
        <f t="shared" si="7"/>
        <v>0</v>
      </c>
      <c r="W18" s="43" t="str">
        <f>IF(B18="","",IF(Mar!W18="",Apr!V18,Mar!W18+Apr!V18))</f>
        <v/>
      </c>
      <c r="X18" s="5"/>
      <c r="Y18" s="5"/>
      <c r="Z18" s="5"/>
      <c r="AA18" s="5"/>
      <c r="AB18" s="135" t="e">
        <f t="shared" si="1"/>
        <v>#VALUE!</v>
      </c>
      <c r="AC18" s="135"/>
      <c r="AD18" s="18" t="e">
        <f t="shared" si="2"/>
        <v>#DIV/0!</v>
      </c>
    </row>
    <row r="19" spans="1:30" ht="15.75" customHeight="1">
      <c r="A19" s="138" t="str">
        <f t="shared" si="9"/>
        <v/>
      </c>
      <c r="B19" s="117" t="str">
        <f>IF(Mar!B19="","",Mar!B19)</f>
        <v/>
      </c>
      <c r="C19" s="118" t="str">
        <f>IF(Mar!C19="","",Mar!C19)</f>
        <v/>
      </c>
      <c r="D19" s="111" t="str">
        <f>IF(B19="","",Mar!D19)</f>
        <v/>
      </c>
      <c r="E19" s="111" t="str">
        <f>IF(C19="","",Mar!E19)</f>
        <v/>
      </c>
      <c r="F19" s="5"/>
      <c r="G19" s="111" t="str">
        <f>IF(B19="","",Mar!G19)</f>
        <v/>
      </c>
      <c r="H19" s="34" t="str">
        <f t="shared" si="0"/>
        <v/>
      </c>
      <c r="I19" s="137"/>
      <c r="J19" s="43">
        <f t="shared" si="3"/>
        <v>0</v>
      </c>
      <c r="K19" s="43" t="str">
        <f>IF(B19="","",IF(Mar!K19="",Apr!K19,Mar!K19+Apr!J19))</f>
        <v/>
      </c>
      <c r="L19" s="5"/>
      <c r="M19" s="43">
        <f t="shared" si="4"/>
        <v>0</v>
      </c>
      <c r="N19" s="43" t="str">
        <f>IF(B19="","",IF(Mar!N19="",Apr!M19,Mar!N19+Apr!M19))</f>
        <v/>
      </c>
      <c r="O19" s="5"/>
      <c r="P19" s="43">
        <f t="shared" si="5"/>
        <v>0</v>
      </c>
      <c r="Q19" s="43" t="str">
        <f>IF(B19="","",IF(Mar!Q19="",Apr!P19,Mar!Q19+Apr!P19))</f>
        <v/>
      </c>
      <c r="R19" s="5"/>
      <c r="S19" s="43">
        <f t="shared" si="6"/>
        <v>0</v>
      </c>
      <c r="T19" s="43" t="str">
        <f>IF(B19="","",IF(Mar!T19="",Apr!S19,Mar!T19+Apr!S19))</f>
        <v/>
      </c>
      <c r="U19" s="5"/>
      <c r="V19" s="43">
        <f t="shared" si="7"/>
        <v>0</v>
      </c>
      <c r="W19" s="43" t="str">
        <f>IF(B19="","",IF(Mar!W19="",Apr!V19,Mar!W19+Apr!V19))</f>
        <v/>
      </c>
      <c r="X19" s="5"/>
      <c r="Y19" s="5"/>
      <c r="Z19" s="5"/>
      <c r="AA19" s="5"/>
      <c r="AB19" s="135" t="e">
        <f t="shared" si="1"/>
        <v>#VALUE!</v>
      </c>
      <c r="AC19" s="135"/>
      <c r="AD19" s="18" t="e">
        <f t="shared" si="2"/>
        <v>#DIV/0!</v>
      </c>
    </row>
    <row r="20" spans="1:30" ht="15.75" customHeight="1">
      <c r="A20" s="138" t="str">
        <f t="shared" si="9"/>
        <v/>
      </c>
      <c r="B20" s="119" t="str">
        <f>IF(Mar!B20="","",Mar!B20)</f>
        <v/>
      </c>
      <c r="C20" s="120" t="str">
        <f>IF(Mar!C20="","",Mar!C20)</f>
        <v/>
      </c>
      <c r="D20" s="112" t="str">
        <f>IF(B20="","",Mar!D20)</f>
        <v/>
      </c>
      <c r="E20" s="112" t="str">
        <f>IF(C20="","",Mar!E20)</f>
        <v/>
      </c>
      <c r="F20" s="5"/>
      <c r="G20" s="112" t="str">
        <f>IF(B20="","",Mar!G20)</f>
        <v/>
      </c>
      <c r="H20" s="41" t="str">
        <f t="shared" si="0"/>
        <v/>
      </c>
      <c r="I20" s="137"/>
      <c r="J20" s="43">
        <f t="shared" si="3"/>
        <v>0</v>
      </c>
      <c r="K20" s="43" t="str">
        <f>IF(B20="","",IF(Mar!K20="",Apr!K20,Mar!K20+Apr!J20))</f>
        <v/>
      </c>
      <c r="L20" s="5"/>
      <c r="M20" s="43">
        <f t="shared" si="4"/>
        <v>0</v>
      </c>
      <c r="N20" s="43" t="str">
        <f>IF(B20="","",IF(Mar!N20="",Apr!M20,Mar!N20+Apr!M20))</f>
        <v/>
      </c>
      <c r="O20" s="5"/>
      <c r="P20" s="43">
        <f t="shared" si="5"/>
        <v>0</v>
      </c>
      <c r="Q20" s="43" t="str">
        <f>IF(B20="","",IF(Mar!Q20="",Apr!P20,Mar!Q20+Apr!P20))</f>
        <v/>
      </c>
      <c r="R20" s="5"/>
      <c r="S20" s="43">
        <f t="shared" si="6"/>
        <v>0</v>
      </c>
      <c r="T20" s="43" t="str">
        <f>IF(B20="","",IF(Mar!T20="",Apr!S20,Mar!T20+Apr!S20))</f>
        <v/>
      </c>
      <c r="U20" s="5"/>
      <c r="V20" s="43">
        <f t="shared" si="7"/>
        <v>0</v>
      </c>
      <c r="W20" s="43" t="str">
        <f>IF(B20="","",IF(Mar!W20="",Apr!V20,Mar!W20+Apr!V20))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233" priority="3" stopIfTrue="1">
      <formula>-IF($AD$11&lt;0.02,TRUE)</formula>
    </cfRule>
    <cfRule type="expression" dxfId="232" priority="4" stopIfTrue="1">
      <formula>-IF($AD$11&gt;3,TRUE)</formula>
    </cfRule>
  </conditionalFormatting>
  <conditionalFormatting sqref="R15">
    <cfRule type="expression" dxfId="231" priority="11" stopIfTrue="1">
      <formula>-IF($AD$15&lt;0.02,TRUE)</formula>
    </cfRule>
    <cfRule type="expression" dxfId="230" priority="12" stopIfTrue="1">
      <formula>-IF($AD$15&gt;3,TRUE)</formula>
    </cfRule>
  </conditionalFormatting>
  <conditionalFormatting sqref="R8">
    <cfRule type="expression" dxfId="229" priority="41" stopIfTrue="1">
      <formula>-IF($AD$8&lt;0.02,TRUE)</formula>
    </cfRule>
    <cfRule type="expression" dxfId="228" priority="42" stopIfTrue="1">
      <formula>-IF($AD$8&gt;3,TRUE)</formula>
    </cfRule>
  </conditionalFormatting>
  <conditionalFormatting sqref="R9">
    <cfRule type="expression" dxfId="227" priority="43" stopIfTrue="1">
      <formula>-IF($AD$9&lt;0.02,TRUE)</formula>
    </cfRule>
    <cfRule type="expression" dxfId="226" priority="44" stopIfTrue="1">
      <formula>-IF($AD$9&gt;3,TRUE)</formula>
    </cfRule>
  </conditionalFormatting>
  <conditionalFormatting sqref="R10">
    <cfRule type="expression" dxfId="225" priority="53" stopIfTrue="1">
      <formula>IF($AD$10&lt;0.02,TRUE)</formula>
    </cfRule>
    <cfRule type="expression" dxfId="224" priority="54" stopIfTrue="1">
      <formula>IF($AD$10&gt;3,TRUE)</formula>
    </cfRule>
  </conditionalFormatting>
  <conditionalFormatting sqref="R12">
    <cfRule type="expression" dxfId="223" priority="55" stopIfTrue="1">
      <formula>IF($AD$12&lt;0.02,TRUE)</formula>
    </cfRule>
    <cfRule type="expression" dxfId="222" priority="56" stopIfTrue="1">
      <formula>IF($AD$12&gt;3,TRUE)</formula>
    </cfRule>
  </conditionalFormatting>
  <conditionalFormatting sqref="R13">
    <cfRule type="expression" dxfId="221" priority="57" stopIfTrue="1">
      <formula>IF($AD$13&lt;0.02,TRUE)</formula>
    </cfRule>
    <cfRule type="expression" dxfId="220" priority="58" stopIfTrue="1">
      <formula>IF($AD$13&gt;3,TRUE)</formula>
    </cfRule>
  </conditionalFormatting>
  <conditionalFormatting sqref="R14">
    <cfRule type="expression" dxfId="219" priority="59" stopIfTrue="1">
      <formula>IF($AD$14&lt;0.02,TRUE)</formula>
    </cfRule>
    <cfRule type="expression" dxfId="218" priority="60" stopIfTrue="1">
      <formula>IF($AD$14&gt;3,TRUE)</formula>
    </cfRule>
  </conditionalFormatting>
  <conditionalFormatting sqref="R16">
    <cfRule type="expression" dxfId="217" priority="61" stopIfTrue="1">
      <formula>IF($AD$16&lt;0.02,TRUE)</formula>
    </cfRule>
    <cfRule type="expression" dxfId="216" priority="62" stopIfTrue="1">
      <formula>IF($AD$16&gt;3,TRUE)</formula>
    </cfRule>
  </conditionalFormatting>
  <conditionalFormatting sqref="R17">
    <cfRule type="expression" dxfId="215" priority="63" stopIfTrue="1">
      <formula>IF($AD$17&lt;0.02,TRUE)</formula>
    </cfRule>
    <cfRule type="expression" dxfId="214" priority="64" stopIfTrue="1">
      <formula>IF($AD$17&gt;3,TRUE)</formula>
    </cfRule>
  </conditionalFormatting>
  <conditionalFormatting sqref="R18">
    <cfRule type="expression" dxfId="213" priority="65" stopIfTrue="1">
      <formula>IF($AD$18&lt;0.02,TRUE)</formula>
    </cfRule>
    <cfRule type="expression" dxfId="212" priority="66" stopIfTrue="1">
      <formula>IF($AD$18&gt;3,TRUE)</formula>
    </cfRule>
  </conditionalFormatting>
  <conditionalFormatting sqref="R19">
    <cfRule type="expression" dxfId="211" priority="67" stopIfTrue="1">
      <formula>IF($AD$19&lt;0.02,TRUE)</formula>
    </cfRule>
    <cfRule type="expression" dxfId="210" priority="68" stopIfTrue="1">
      <formula>IF($AD$19&gt;3,TRUE)</formula>
    </cfRule>
  </conditionalFormatting>
  <conditionalFormatting sqref="R20">
    <cfRule type="expression" dxfId="209" priority="69" stopIfTrue="1">
      <formula>IF($AD$20&lt;0.02,TRUE)</formula>
    </cfRule>
    <cfRule type="expression" dxfId="208" priority="70" stopIfTrue="1">
      <formula>IF($AD$20&gt;3,TRUE)</formula>
    </cfRule>
  </conditionalFormatting>
  <dataValidations count="2">
    <dataValidation type="whole" operator="equal" allowBlank="1" showInputMessage="1" showErrorMessage="1" sqref="H8:H20 AB8:AC20">
      <formula1>56425624562</formula1>
    </dataValidation>
    <dataValidation operator="equal" allowBlank="1" showInputMessage="1" showErrorMessage="1" sqref="N8:N20 K8:K20 Q8:Q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9.xml><?xml version="1.0" encoding="utf-8"?>
<worksheet xmlns="http://schemas.openxmlformats.org/spreadsheetml/2006/main" xmlns:r="http://schemas.openxmlformats.org/officeDocument/2006/relationships">
  <sheetPr codeName="Sheet9">
    <pageSetUpPr fitToPage="1"/>
  </sheetPr>
  <dimension ref="A1:AL138"/>
  <sheetViews>
    <sheetView topLeftCell="A82" zoomScale="75" workbookViewId="0">
      <selection activeCell="B20" sqref="B6:AC20"/>
    </sheetView>
  </sheetViews>
  <sheetFormatPr defaultColWidth="0" defaultRowHeight="15.75"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4.85546875" style="18" customWidth="1"/>
    <col min="10" max="10" width="7.5703125" style="18" hidden="1" customWidth="1"/>
    <col min="11" max="11" width="7.42578125" style="18" hidden="1" customWidth="1"/>
    <col min="12" max="12" width="14.85546875" style="18" customWidth="1"/>
    <col min="13" max="13" width="7.85546875" style="18" hidden="1" customWidth="1"/>
    <col min="14" max="14" width="5.85546875" style="18" hidden="1" customWidth="1"/>
    <col min="15" max="15" width="14.85546875" style="18" customWidth="1"/>
    <col min="16" max="16" width="7.42578125" style="18" hidden="1" customWidth="1"/>
    <col min="17" max="17" width="5.7109375" style="18" hidden="1" customWidth="1"/>
    <col min="18" max="18" width="14.8554687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INFO'!G32)</f>
        <v>Please complete and return by 13 July 2012;</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192</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180</v>
      </c>
      <c r="J7" s="31" t="s">
        <v>64</v>
      </c>
      <c r="K7" s="1" t="s">
        <v>2</v>
      </c>
      <c r="L7" s="1" t="s">
        <v>176</v>
      </c>
      <c r="M7" s="1" t="s">
        <v>65</v>
      </c>
      <c r="N7" s="1" t="s">
        <v>2</v>
      </c>
      <c r="O7" s="1" t="s">
        <v>178</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IF(Apr!B8="","",Apr!B8)</f>
        <v>Bring Head</v>
      </c>
      <c r="C8" s="118" t="str">
        <f>IF(Apr!C8="","",Apr!C8)</f>
        <v>SCAP1</v>
      </c>
      <c r="D8" s="111" t="str">
        <f>IF(B8="","",Apr!D8)</f>
        <v>CAR/L/1015854</v>
      </c>
      <c r="E8" s="111" t="str">
        <f>IF(Apr!B8="","",Apr!E8)</f>
        <v>ORK</v>
      </c>
      <c r="F8" s="5"/>
      <c r="G8" s="111">
        <f>IF(B8="","",Apr!G8)</f>
        <v>968</v>
      </c>
      <c r="H8" s="34" t="str">
        <f t="shared" ref="H8:H13" si="0">IF((F8&gt;G8),((F8-G8)/G8),"")</f>
        <v/>
      </c>
      <c r="I8" s="137"/>
      <c r="J8" s="43">
        <f>I8*10</f>
        <v>0</v>
      </c>
      <c r="K8" s="43">
        <f>IF(B8="","",IF(Apr!K8="",May!J8,Apr!K8+May!J8))</f>
        <v>0</v>
      </c>
      <c r="L8" s="5"/>
      <c r="M8" s="43">
        <f>L8/2</f>
        <v>0</v>
      </c>
      <c r="N8" s="43">
        <f>IF(B8="","",IF(Apr!N8="",May!M8,Apr!N8+May!M8))</f>
        <v>0</v>
      </c>
      <c r="O8" s="5"/>
      <c r="P8" s="43">
        <f>O8</f>
        <v>0</v>
      </c>
      <c r="Q8" s="43">
        <f>IF(B8="","",IF(Apr!Q8="",May!P8,Apr!Q8+May!P8))</f>
        <v>0</v>
      </c>
      <c r="R8" s="5"/>
      <c r="S8" s="43">
        <f>R8/500</f>
        <v>0</v>
      </c>
      <c r="T8" s="43">
        <f>IF(B8="","",IF(Apr!T8="",May!S8,Apr!T8+May!S8))</f>
        <v>0</v>
      </c>
      <c r="U8" s="5"/>
      <c r="V8" s="43">
        <f>U8*10</f>
        <v>0</v>
      </c>
      <c r="W8" s="43">
        <f>IF(B8="","",IF(Apr!W8="",May!V8,Apr!W8+May!V8))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IF(Apr!B9="","",Apr!B9)</f>
        <v>Eday Sound</v>
      </c>
      <c r="C9" s="118" t="str">
        <f>IF(Apr!C9="","",Apr!C9)</f>
        <v>EDA1</v>
      </c>
      <c r="D9" s="111" t="str">
        <f>IF(B9="","",Apr!D9)</f>
        <v>CAR/L/1003956</v>
      </c>
      <c r="E9" s="111" t="str">
        <f>IF(Apr!B9="","",Apr!E9)</f>
        <v>ORK</v>
      </c>
      <c r="F9" s="5"/>
      <c r="G9" s="111">
        <f>IF(B9="","",Apr!G9)</f>
        <v>800</v>
      </c>
      <c r="H9" s="34" t="str">
        <f t="shared" si="0"/>
        <v/>
      </c>
      <c r="I9" s="137"/>
      <c r="J9" s="43">
        <f t="shared" ref="J9:J20" si="3">I9*10</f>
        <v>0</v>
      </c>
      <c r="K9" s="43">
        <f>IF(B9="","",IF(Apr!K9="",May!J9,Apr!K9+May!J9))</f>
        <v>0</v>
      </c>
      <c r="L9" s="5"/>
      <c r="M9" s="43">
        <f t="shared" ref="M9:M20" si="4">L9/2</f>
        <v>0</v>
      </c>
      <c r="N9" s="43">
        <f>IF(B9="","",IF(Apr!N9="",May!M9,Apr!N9+May!M9))</f>
        <v>0</v>
      </c>
      <c r="O9" s="5"/>
      <c r="P9" s="43">
        <f t="shared" ref="P9:P20" si="5">O9</f>
        <v>0</v>
      </c>
      <c r="Q9" s="43">
        <f>IF(B9="","",IF(Apr!Q9="",May!P9,Apr!Q9+May!P9))</f>
        <v>0</v>
      </c>
      <c r="R9" s="5"/>
      <c r="S9" s="43">
        <f t="shared" ref="S9:S20" si="6">R9/500</f>
        <v>0</v>
      </c>
      <c r="T9" s="43">
        <f>IF(B9="","",IF(Apr!T9="",May!S9,Apr!T9+May!S9))</f>
        <v>0</v>
      </c>
      <c r="U9" s="5"/>
      <c r="V9" s="43">
        <f t="shared" ref="V9:V20" si="7">U9*10</f>
        <v>0</v>
      </c>
      <c r="W9" s="43">
        <f>IF(B9="","",IF(Apr!W9="",May!V9,Apr!W9+May!V9))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IF(Apr!B10="","",Apr!B10)</f>
        <v>Kirk Taing</v>
      </c>
      <c r="C10" s="118" t="str">
        <f>IF(Apr!C10="","",Apr!C10)</f>
        <v>MILL1</v>
      </c>
      <c r="D10" s="111" t="str">
        <f>IF(B10="","",Apr!D10)</f>
        <v>CAR/L/1003952</v>
      </c>
      <c r="E10" s="111" t="str">
        <f>IF(Apr!B10="","",Apr!E10)</f>
        <v>ORK</v>
      </c>
      <c r="F10" s="5"/>
      <c r="G10" s="111">
        <f>IF(B10="","",Apr!G10)</f>
        <v>800</v>
      </c>
      <c r="H10" s="34" t="str">
        <f t="shared" si="0"/>
        <v/>
      </c>
      <c r="I10" s="137"/>
      <c r="J10" s="43">
        <f t="shared" si="3"/>
        <v>0</v>
      </c>
      <c r="K10" s="43">
        <f>IF(B10="","",IF(Apr!K10="",May!J10,Apr!K10+May!J10))</f>
        <v>0</v>
      </c>
      <c r="L10" s="5"/>
      <c r="M10" s="43">
        <f t="shared" si="4"/>
        <v>0</v>
      </c>
      <c r="N10" s="43">
        <f>IF(B10="","",IF(Apr!N10="",May!M10,Apr!N10+May!M10))</f>
        <v>0</v>
      </c>
      <c r="O10" s="5"/>
      <c r="P10" s="43">
        <f t="shared" si="5"/>
        <v>0</v>
      </c>
      <c r="Q10" s="43">
        <f>IF(B10="","",IF(Apr!Q10="",May!P10,Apr!Q10+May!P10))</f>
        <v>0</v>
      </c>
      <c r="R10" s="5"/>
      <c r="S10" s="43">
        <f t="shared" si="6"/>
        <v>0</v>
      </c>
      <c r="T10" s="43">
        <f>IF(B10="","",IF(Apr!T10="",May!S10,Apr!T10+May!S10))</f>
        <v>0</v>
      </c>
      <c r="U10" s="5"/>
      <c r="V10" s="43">
        <f t="shared" si="7"/>
        <v>0</v>
      </c>
      <c r="W10" s="43">
        <f>IF(B10="","",IF(Apr!W10="",May!V10,Apr!W10+May!V10))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IF(Apr!B11="","",Apr!B11)</f>
        <v>Mill Bay, Stronsay</v>
      </c>
      <c r="C11" s="118" t="str">
        <f>IF(Apr!C11="","",Apr!C11)</f>
        <v>MIL1</v>
      </c>
      <c r="D11" s="111" t="str">
        <f>IF(B11="","",Apr!D11)</f>
        <v>CAR/L/1034607</v>
      </c>
      <c r="E11" s="111" t="str">
        <f>IF(Apr!B11="","",Apr!E11)</f>
        <v>ORK</v>
      </c>
      <c r="F11" s="5"/>
      <c r="G11" s="111">
        <f>IF(B11="","",Apr!G11)</f>
        <v>750</v>
      </c>
      <c r="H11" s="34" t="str">
        <f t="shared" si="0"/>
        <v/>
      </c>
      <c r="I11" s="137"/>
      <c r="J11" s="43">
        <f t="shared" si="3"/>
        <v>0</v>
      </c>
      <c r="K11" s="43">
        <f>IF(B11="","",IF(Apr!K11="",May!J11,Apr!K11+May!J11))</f>
        <v>0</v>
      </c>
      <c r="L11" s="5"/>
      <c r="M11" s="43">
        <f t="shared" si="4"/>
        <v>0</v>
      </c>
      <c r="N11" s="43">
        <f>IF(B11="","",IF(Apr!N11="",May!M11,Apr!N11+May!M11))</f>
        <v>0</v>
      </c>
      <c r="O11" s="5"/>
      <c r="P11" s="43">
        <f t="shared" si="5"/>
        <v>0</v>
      </c>
      <c r="Q11" s="43">
        <f>IF(B11="","",IF(Apr!Q11="",May!P11,Apr!Q11+May!P11))</f>
        <v>0</v>
      </c>
      <c r="R11" s="5"/>
      <c r="S11" s="43">
        <f t="shared" si="6"/>
        <v>0</v>
      </c>
      <c r="T11" s="43">
        <f>IF(B11="","",IF(Apr!T11="",May!S11,Apr!T11+May!S11))</f>
        <v>0</v>
      </c>
      <c r="U11" s="5"/>
      <c r="V11" s="43">
        <f t="shared" si="7"/>
        <v>0</v>
      </c>
      <c r="W11" s="43">
        <f>IF(B11="","",IF(Apr!W11="",May!V11,Apr!W11+May!V11))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IF(Apr!B12="","",Apr!B12)</f>
        <v>Puldrite Bay</v>
      </c>
      <c r="C12" s="118" t="str">
        <f>IF(Apr!C12="","",Apr!C12)</f>
        <v>PUL1</v>
      </c>
      <c r="D12" s="111" t="str">
        <f>IF(B12="","",Apr!D12)</f>
        <v>CAR/L/1003954</v>
      </c>
      <c r="E12" s="111" t="str">
        <f>IF(Apr!B12="","",Apr!E12)</f>
        <v>ORK</v>
      </c>
      <c r="F12" s="5"/>
      <c r="G12" s="111">
        <f>IF(B12="","",Apr!G12)</f>
        <v>980</v>
      </c>
      <c r="H12" s="34" t="str">
        <f t="shared" si="0"/>
        <v/>
      </c>
      <c r="I12" s="137"/>
      <c r="J12" s="43">
        <f t="shared" si="3"/>
        <v>0</v>
      </c>
      <c r="K12" s="43">
        <f>IF(B12="","",IF(Apr!K12="",May!J12,Apr!K12+May!J12))</f>
        <v>0</v>
      </c>
      <c r="L12" s="5"/>
      <c r="M12" s="43">
        <f t="shared" si="4"/>
        <v>0</v>
      </c>
      <c r="N12" s="43">
        <f>IF(B12="","",IF(Apr!N12="",May!M12,Apr!N12+May!M12))</f>
        <v>0</v>
      </c>
      <c r="O12" s="5"/>
      <c r="P12" s="43">
        <f t="shared" si="5"/>
        <v>0</v>
      </c>
      <c r="Q12" s="43">
        <f>IF(B12="","",IF(Apr!Q12="",May!P12,Apr!Q12+May!P12))</f>
        <v>0</v>
      </c>
      <c r="R12" s="5"/>
      <c r="S12" s="43">
        <f t="shared" si="6"/>
        <v>0</v>
      </c>
      <c r="T12" s="43">
        <f>IF(B12="","",IF(Apr!T12="",May!S12,Apr!T12+May!S12))</f>
        <v>0</v>
      </c>
      <c r="U12" s="5"/>
      <c r="V12" s="43">
        <f t="shared" si="7"/>
        <v>0</v>
      </c>
      <c r="W12" s="43">
        <f>IF(B12="","",IF(Apr!W12="",May!V12,Apr!W12+May!V12))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IF(Apr!B13="","",Apr!B13)</f>
        <v>Toy Ness</v>
      </c>
      <c r="C13" s="118" t="str">
        <f>IF(Apr!C13="","",Apr!C13)</f>
        <v>TOYN1</v>
      </c>
      <c r="D13" s="111" t="str">
        <f>IF(B13="","",Apr!D13)</f>
        <v>CAR/L/1015855</v>
      </c>
      <c r="E13" s="111" t="str">
        <f>IF(Apr!B13="","",Apr!E13)</f>
        <v>ORK</v>
      </c>
      <c r="F13" s="5"/>
      <c r="G13" s="111">
        <f>IF(B13="","",Apr!G13)</f>
        <v>650</v>
      </c>
      <c r="H13" s="34" t="str">
        <f t="shared" si="0"/>
        <v/>
      </c>
      <c r="I13" s="137"/>
      <c r="J13" s="43">
        <f t="shared" si="3"/>
        <v>0</v>
      </c>
      <c r="K13" s="43">
        <f>IF(B13="","",IF(Apr!K13="",May!J13,Apr!K13+May!J13))</f>
        <v>0</v>
      </c>
      <c r="L13" s="5"/>
      <c r="M13" s="43">
        <f t="shared" si="4"/>
        <v>0</v>
      </c>
      <c r="N13" s="43">
        <f>IF(B13="","",IF(Apr!N13="",May!M13,Apr!N13+May!M13))</f>
        <v>0</v>
      </c>
      <c r="O13" s="5"/>
      <c r="P13" s="43">
        <f t="shared" si="5"/>
        <v>0</v>
      </c>
      <c r="Q13" s="43">
        <f>IF(B13="","",IF(Apr!Q13="",May!P13,Apr!Q13+May!P13))</f>
        <v>0</v>
      </c>
      <c r="R13" s="5"/>
      <c r="S13" s="43">
        <f t="shared" si="6"/>
        <v>0</v>
      </c>
      <c r="T13" s="43">
        <f>IF(B13="","",IF(Apr!T13="",May!S13,Apr!T13+May!S13))</f>
        <v>0</v>
      </c>
      <c r="U13" s="5"/>
      <c r="V13" s="43">
        <f t="shared" si="7"/>
        <v>0</v>
      </c>
      <c r="W13" s="43">
        <f>IF(B13="","",IF(Apr!W13="",May!V13,Apr!W13+May!V13))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IF(Apr!B14="","",Apr!B14)</f>
        <v>Veantrow Bay</v>
      </c>
      <c r="C14" s="118" t="str">
        <f>IF(Apr!C14="","",Apr!C14)</f>
        <v>VEA1</v>
      </c>
      <c r="D14" s="111" t="str">
        <f>IF(B14="","",Apr!D14)</f>
        <v>CAR/L/1003931</v>
      </c>
      <c r="E14" s="111" t="str">
        <f>IF(Apr!B14="","",Apr!E14)</f>
        <v>ORK</v>
      </c>
      <c r="F14" s="5"/>
      <c r="G14" s="111">
        <f>IF(B14="","",Apr!G14)</f>
        <v>1264</v>
      </c>
      <c r="H14" s="34" t="str">
        <f t="shared" ref="H14:H20" si="10">IF((F14&gt;G14),((F14-G14)/G14),"")</f>
        <v/>
      </c>
      <c r="I14" s="137"/>
      <c r="J14" s="43">
        <f t="shared" si="3"/>
        <v>0</v>
      </c>
      <c r="K14" s="43">
        <f>IF(B14="","",IF(Apr!K14="",May!J14,Apr!K14+May!J14))</f>
        <v>0</v>
      </c>
      <c r="L14" s="5"/>
      <c r="M14" s="43">
        <f t="shared" si="4"/>
        <v>0</v>
      </c>
      <c r="N14" s="43">
        <f>IF(B14="","",IF(Apr!N14="",May!M14,Apr!N14+May!M14))</f>
        <v>0</v>
      </c>
      <c r="O14" s="5"/>
      <c r="P14" s="43">
        <f t="shared" si="5"/>
        <v>0</v>
      </c>
      <c r="Q14" s="43">
        <f>IF(B14="","",IF(Apr!Q14="",May!P14,Apr!Q14+May!P14))</f>
        <v>0</v>
      </c>
      <c r="R14" s="5"/>
      <c r="S14" s="43">
        <f t="shared" si="6"/>
        <v>0</v>
      </c>
      <c r="T14" s="43">
        <f>IF(B14="","",IF(Apr!T14="",May!S14,Apr!T14+May!S14))</f>
        <v>0</v>
      </c>
      <c r="U14" s="5"/>
      <c r="V14" s="43">
        <f t="shared" si="7"/>
        <v>0</v>
      </c>
      <c r="W14" s="43">
        <f>IF(B14="","",IF(Apr!W14="",May!V14,Apr!W14+May!V14))</f>
        <v>0</v>
      </c>
      <c r="X14" s="5"/>
      <c r="Y14" s="5"/>
      <c r="Z14" s="5"/>
      <c r="AA14" s="5"/>
      <c r="AB14" s="135">
        <f t="shared" si="1"/>
        <v>-1264</v>
      </c>
      <c r="AC14" s="135" t="str">
        <f t="shared" si="8"/>
        <v/>
      </c>
      <c r="AD14" s="18" t="e">
        <f t="shared" si="2"/>
        <v>#DIV/0!</v>
      </c>
    </row>
    <row r="15" spans="1:38" ht="15.75" customHeight="1">
      <c r="A15" s="138" t="str">
        <f t="shared" si="9"/>
        <v/>
      </c>
      <c r="B15" s="117" t="str">
        <f>IF(Apr!B15="","",Apr!B15)</f>
        <v/>
      </c>
      <c r="C15" s="118" t="str">
        <f>IF(Apr!C15="","",Apr!C15)</f>
        <v/>
      </c>
      <c r="D15" s="111" t="str">
        <f>IF(B15="","",Apr!D15)</f>
        <v/>
      </c>
      <c r="E15" s="111" t="str">
        <f>IF(Apr!B15="","",Apr!E15)</f>
        <v/>
      </c>
      <c r="F15" s="5"/>
      <c r="G15" s="111" t="str">
        <f>IF(B15="","",Apr!G15)</f>
        <v/>
      </c>
      <c r="H15" s="34" t="str">
        <f t="shared" si="10"/>
        <v/>
      </c>
      <c r="I15" s="137"/>
      <c r="J15" s="43">
        <f t="shared" si="3"/>
        <v>0</v>
      </c>
      <c r="K15" s="43" t="str">
        <f>IF(B15="","",IF(Apr!K15="",May!J15,Apr!K15+May!J15))</f>
        <v/>
      </c>
      <c r="L15" s="5"/>
      <c r="M15" s="43">
        <f t="shared" si="4"/>
        <v>0</v>
      </c>
      <c r="N15" s="43" t="str">
        <f>IF(B15="","",IF(Apr!N15="",May!M15,Apr!N15+May!M15))</f>
        <v/>
      </c>
      <c r="O15" s="5"/>
      <c r="P15" s="43">
        <f t="shared" si="5"/>
        <v>0</v>
      </c>
      <c r="Q15" s="43" t="str">
        <f>IF(B15="","",IF(Apr!Q15="",May!P15,Apr!Q15+May!P15))</f>
        <v/>
      </c>
      <c r="R15" s="5"/>
      <c r="S15" s="43">
        <f t="shared" si="6"/>
        <v>0</v>
      </c>
      <c r="T15" s="43" t="str">
        <f>IF(B15="","",IF(Apr!T15="",May!S15,Apr!T15+May!S15))</f>
        <v/>
      </c>
      <c r="U15" s="5"/>
      <c r="V15" s="43">
        <f t="shared" si="7"/>
        <v>0</v>
      </c>
      <c r="W15" s="43" t="str">
        <f>IF(B15="","",IF(Apr!W15="",May!V15,Apr!W15+May!V15))</f>
        <v/>
      </c>
      <c r="X15" s="5"/>
      <c r="Y15" s="5"/>
      <c r="Z15" s="5"/>
      <c r="AA15" s="5"/>
      <c r="AB15" s="135" t="e">
        <f t="shared" si="1"/>
        <v>#VALUE!</v>
      </c>
      <c r="AC15" s="135"/>
      <c r="AD15" s="18" t="e">
        <f t="shared" si="2"/>
        <v>#DIV/0!</v>
      </c>
    </row>
    <row r="16" spans="1:38" ht="15.75" customHeight="1">
      <c r="A16" s="138" t="str">
        <f t="shared" si="9"/>
        <v/>
      </c>
      <c r="B16" s="117" t="str">
        <f>IF(Apr!B16="","",Apr!B16)</f>
        <v/>
      </c>
      <c r="C16" s="118" t="str">
        <f>IF(Apr!C16="","",Apr!C16)</f>
        <v/>
      </c>
      <c r="D16" s="111" t="str">
        <f>IF(B16="","",Apr!D16)</f>
        <v/>
      </c>
      <c r="E16" s="111" t="str">
        <f>IF(Apr!B16="","",Apr!E16)</f>
        <v/>
      </c>
      <c r="F16" s="5"/>
      <c r="G16" s="111" t="str">
        <f>IF(B16="","",Apr!G16)</f>
        <v/>
      </c>
      <c r="H16" s="34" t="str">
        <f t="shared" si="10"/>
        <v/>
      </c>
      <c r="I16" s="137"/>
      <c r="J16" s="43">
        <f t="shared" si="3"/>
        <v>0</v>
      </c>
      <c r="K16" s="43" t="str">
        <f>IF(B16="","",IF(Apr!K16="",May!J16,Apr!K16+May!J16))</f>
        <v/>
      </c>
      <c r="L16" s="5"/>
      <c r="M16" s="43">
        <f t="shared" si="4"/>
        <v>0</v>
      </c>
      <c r="N16" s="43" t="str">
        <f>IF(B16="","",IF(Apr!N16="",May!M16,Apr!N16+May!M16))</f>
        <v/>
      </c>
      <c r="O16" s="5"/>
      <c r="P16" s="43">
        <f t="shared" si="5"/>
        <v>0</v>
      </c>
      <c r="Q16" s="43" t="str">
        <f>IF(B16="","",IF(Apr!Q16="",May!P16,Apr!Q16+May!P16))</f>
        <v/>
      </c>
      <c r="R16" s="5"/>
      <c r="S16" s="43">
        <f t="shared" si="6"/>
        <v>0</v>
      </c>
      <c r="T16" s="43" t="str">
        <f>IF(B16="","",IF(Apr!T16="",May!S16,Apr!T16+May!S16))</f>
        <v/>
      </c>
      <c r="U16" s="5"/>
      <c r="V16" s="43">
        <f t="shared" si="7"/>
        <v>0</v>
      </c>
      <c r="W16" s="43" t="str">
        <f>IF(B16="","",IF(Apr!W16="",May!V16,Apr!W16+May!V16))</f>
        <v/>
      </c>
      <c r="X16" s="5"/>
      <c r="Y16" s="5"/>
      <c r="Z16" s="5"/>
      <c r="AA16" s="5"/>
      <c r="AB16" s="135" t="e">
        <f t="shared" si="1"/>
        <v>#VALUE!</v>
      </c>
      <c r="AC16" s="135"/>
      <c r="AD16" s="18" t="e">
        <f t="shared" si="2"/>
        <v>#DIV/0!</v>
      </c>
    </row>
    <row r="17" spans="1:30" ht="15.75" customHeight="1">
      <c r="A17" s="138" t="str">
        <f t="shared" si="9"/>
        <v/>
      </c>
      <c r="B17" s="117" t="str">
        <f>IF(Apr!B17="","",Apr!B17)</f>
        <v/>
      </c>
      <c r="C17" s="118" t="str">
        <f>IF(Apr!C17="","",Apr!C17)</f>
        <v/>
      </c>
      <c r="D17" s="111" t="str">
        <f>IF(B17="","",Apr!D17)</f>
        <v/>
      </c>
      <c r="E17" s="111" t="str">
        <f>IF(Apr!B17="","",Apr!E17)</f>
        <v/>
      </c>
      <c r="F17" s="5"/>
      <c r="G17" s="111" t="str">
        <f>IF(B17="","",Apr!G17)</f>
        <v/>
      </c>
      <c r="H17" s="34" t="str">
        <f t="shared" si="10"/>
        <v/>
      </c>
      <c r="I17" s="137"/>
      <c r="J17" s="43">
        <f t="shared" si="3"/>
        <v>0</v>
      </c>
      <c r="K17" s="43" t="str">
        <f>IF(B17="","",IF(Apr!K17="",May!J17,Apr!K17+May!J17))</f>
        <v/>
      </c>
      <c r="L17" s="5"/>
      <c r="M17" s="43">
        <f t="shared" si="4"/>
        <v>0</v>
      </c>
      <c r="N17" s="43" t="str">
        <f>IF(B17="","",IF(Apr!N17="",May!M17,Apr!N17+May!M17))</f>
        <v/>
      </c>
      <c r="O17" s="5"/>
      <c r="P17" s="43">
        <f t="shared" si="5"/>
        <v>0</v>
      </c>
      <c r="Q17" s="43" t="str">
        <f>IF(B17="","",IF(Apr!Q17="",May!P17,Apr!Q17+May!P17))</f>
        <v/>
      </c>
      <c r="R17" s="5"/>
      <c r="S17" s="43">
        <f t="shared" si="6"/>
        <v>0</v>
      </c>
      <c r="T17" s="43" t="str">
        <f>IF(B17="","",IF(Apr!T17="",May!S17,Apr!T17+May!S17))</f>
        <v/>
      </c>
      <c r="U17" s="5"/>
      <c r="V17" s="43">
        <f t="shared" si="7"/>
        <v>0</v>
      </c>
      <c r="W17" s="43" t="str">
        <f>IF(B17="","",IF(Apr!W17="",May!V17,Apr!W17+May!V17))</f>
        <v/>
      </c>
      <c r="X17" s="5"/>
      <c r="Y17" s="5"/>
      <c r="Z17" s="5"/>
      <c r="AA17" s="5"/>
      <c r="AB17" s="135" t="e">
        <f t="shared" si="1"/>
        <v>#VALUE!</v>
      </c>
      <c r="AC17" s="135"/>
      <c r="AD17" s="18" t="e">
        <f t="shared" si="2"/>
        <v>#DIV/0!</v>
      </c>
    </row>
    <row r="18" spans="1:30" ht="15.75" customHeight="1">
      <c r="A18" s="138" t="str">
        <f t="shared" si="9"/>
        <v/>
      </c>
      <c r="B18" s="117" t="str">
        <f>IF(Apr!B18="","",Apr!B18)</f>
        <v/>
      </c>
      <c r="C18" s="118" t="str">
        <f>IF(Apr!C18="","",Apr!C18)</f>
        <v/>
      </c>
      <c r="D18" s="111" t="str">
        <f>IF(B18="","",Apr!D18)</f>
        <v/>
      </c>
      <c r="E18" s="111" t="str">
        <f>IF(Apr!B18="","",Apr!E18)</f>
        <v/>
      </c>
      <c r="F18" s="5"/>
      <c r="G18" s="111" t="str">
        <f>IF(B18="","",Apr!G18)</f>
        <v/>
      </c>
      <c r="H18" s="34" t="str">
        <f t="shared" si="10"/>
        <v/>
      </c>
      <c r="I18" s="137"/>
      <c r="J18" s="43">
        <f t="shared" si="3"/>
        <v>0</v>
      </c>
      <c r="K18" s="43" t="str">
        <f>IF(B18="","",IF(Apr!K18="",May!J18,Apr!K18+May!J18))</f>
        <v/>
      </c>
      <c r="L18" s="5"/>
      <c r="M18" s="43">
        <f t="shared" si="4"/>
        <v>0</v>
      </c>
      <c r="N18" s="43" t="str">
        <f>IF(B18="","",IF(Apr!N18="",May!M18,Apr!N18+May!M18))</f>
        <v/>
      </c>
      <c r="O18" s="5"/>
      <c r="P18" s="43">
        <f t="shared" si="5"/>
        <v>0</v>
      </c>
      <c r="Q18" s="43" t="str">
        <f>IF(B18="","",IF(Apr!Q18="",May!P18,Apr!Q18+May!P18))</f>
        <v/>
      </c>
      <c r="R18" s="5"/>
      <c r="S18" s="43">
        <f t="shared" si="6"/>
        <v>0</v>
      </c>
      <c r="T18" s="43" t="str">
        <f>IF(B18="","",IF(Apr!T18="",May!S18,Apr!T18+May!S18))</f>
        <v/>
      </c>
      <c r="U18" s="5"/>
      <c r="V18" s="43">
        <f t="shared" si="7"/>
        <v>0</v>
      </c>
      <c r="W18" s="43" t="str">
        <f>IF(B18="","",IF(Apr!W18="",May!V18,Apr!W18+May!V18))</f>
        <v/>
      </c>
      <c r="X18" s="5"/>
      <c r="Y18" s="5"/>
      <c r="Z18" s="5"/>
      <c r="AA18" s="5"/>
      <c r="AB18" s="135" t="e">
        <f t="shared" si="1"/>
        <v>#VALUE!</v>
      </c>
      <c r="AC18" s="135"/>
      <c r="AD18" s="18" t="e">
        <f t="shared" si="2"/>
        <v>#DIV/0!</v>
      </c>
    </row>
    <row r="19" spans="1:30" ht="15.75" customHeight="1">
      <c r="A19" s="138" t="str">
        <f t="shared" si="9"/>
        <v/>
      </c>
      <c r="B19" s="117" t="str">
        <f>IF(Apr!B19="","",Apr!B19)</f>
        <v/>
      </c>
      <c r="C19" s="118" t="str">
        <f>IF(Apr!C19="","",Apr!C19)</f>
        <v/>
      </c>
      <c r="D19" s="111" t="str">
        <f>IF(B19="","",Apr!D19)</f>
        <v/>
      </c>
      <c r="E19" s="111" t="str">
        <f>IF(Apr!B19="","",Apr!E19)</f>
        <v/>
      </c>
      <c r="F19" s="5"/>
      <c r="G19" s="111" t="str">
        <f>IF(B19="","",Apr!G19)</f>
        <v/>
      </c>
      <c r="H19" s="34" t="str">
        <f t="shared" si="10"/>
        <v/>
      </c>
      <c r="I19" s="137"/>
      <c r="J19" s="43">
        <f t="shared" si="3"/>
        <v>0</v>
      </c>
      <c r="K19" s="43" t="str">
        <f>IF(B19="","",IF(Apr!K19="",May!J19,Apr!K19+May!J19))</f>
        <v/>
      </c>
      <c r="L19" s="5"/>
      <c r="M19" s="43">
        <f t="shared" si="4"/>
        <v>0</v>
      </c>
      <c r="N19" s="43" t="str">
        <f>IF(B19="","",IF(Apr!N19="",May!M19,Apr!N19+May!M19))</f>
        <v/>
      </c>
      <c r="O19" s="5"/>
      <c r="P19" s="43">
        <f t="shared" si="5"/>
        <v>0</v>
      </c>
      <c r="Q19" s="43" t="str">
        <f>IF(B19="","",IF(Apr!Q19="",May!P19,Apr!Q19+May!P19))</f>
        <v/>
      </c>
      <c r="R19" s="5"/>
      <c r="S19" s="43">
        <f t="shared" si="6"/>
        <v>0</v>
      </c>
      <c r="T19" s="43" t="str">
        <f>IF(B19="","",IF(Apr!T19="",May!S19,Apr!T19+May!S19))</f>
        <v/>
      </c>
      <c r="U19" s="5"/>
      <c r="V19" s="43">
        <f t="shared" si="7"/>
        <v>0</v>
      </c>
      <c r="W19" s="43" t="str">
        <f>IF(B19="","",IF(Apr!W19="",May!V19,Apr!W19+May!V19))</f>
        <v/>
      </c>
      <c r="X19" s="5"/>
      <c r="Y19" s="5"/>
      <c r="Z19" s="5"/>
      <c r="AA19" s="5"/>
      <c r="AB19" s="135" t="e">
        <f t="shared" si="1"/>
        <v>#VALUE!</v>
      </c>
      <c r="AC19" s="135"/>
      <c r="AD19" s="18" t="e">
        <f t="shared" si="2"/>
        <v>#DIV/0!</v>
      </c>
    </row>
    <row r="20" spans="1:30" ht="15.75" customHeight="1">
      <c r="A20" s="138" t="str">
        <f t="shared" si="9"/>
        <v/>
      </c>
      <c r="B20" s="119" t="str">
        <f>IF(Apr!B20="","",Apr!B20)</f>
        <v/>
      </c>
      <c r="C20" s="120" t="str">
        <f>IF(Apr!C20="","",Apr!C20)</f>
        <v/>
      </c>
      <c r="D20" s="112" t="str">
        <f>IF(B20="","",Apr!D20)</f>
        <v/>
      </c>
      <c r="E20" s="112" t="str">
        <f>IF(Apr!B20="","",Apr!E20)</f>
        <v/>
      </c>
      <c r="F20" s="5"/>
      <c r="G20" s="112" t="str">
        <f>IF(B20="","",Apr!G20)</f>
        <v/>
      </c>
      <c r="H20" s="41" t="str">
        <f t="shared" si="10"/>
        <v/>
      </c>
      <c r="I20" s="137"/>
      <c r="J20" s="43">
        <f t="shared" si="3"/>
        <v>0</v>
      </c>
      <c r="K20" s="43" t="str">
        <f>IF(B20="","",IF(Apr!K20="",May!J20,Apr!K20+May!J20))</f>
        <v/>
      </c>
      <c r="L20" s="5"/>
      <c r="M20" s="43">
        <f t="shared" si="4"/>
        <v>0</v>
      </c>
      <c r="N20" s="43" t="str">
        <f>IF(B20="","",IF(Apr!N20="",May!M20,Apr!N20+May!M20))</f>
        <v/>
      </c>
      <c r="O20" s="5"/>
      <c r="P20" s="43">
        <f t="shared" si="5"/>
        <v>0</v>
      </c>
      <c r="Q20" s="43" t="str">
        <f>IF(B20="","",IF(Apr!Q20="",May!P20,Apr!Q20+May!P20))</f>
        <v/>
      </c>
      <c r="R20" s="5"/>
      <c r="S20" s="43">
        <f t="shared" si="6"/>
        <v>0</v>
      </c>
      <c r="T20" s="43" t="str">
        <f>IF(B20="","",IF(Apr!T20="",May!S20,Apr!T20+May!S20))</f>
        <v/>
      </c>
      <c r="U20" s="5"/>
      <c r="V20" s="43">
        <f t="shared" si="7"/>
        <v>0</v>
      </c>
      <c r="W20" s="43" t="str">
        <f>IF(B20="","",IF(Apr!W20="",May!V20,Apr!W20+May!V20))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207" priority="3" stopIfTrue="1">
      <formula>-IF($AD$11&lt;0.02,TRUE)</formula>
    </cfRule>
    <cfRule type="expression" dxfId="206" priority="4" stopIfTrue="1">
      <formula>-IF($AD$11&gt;3,TRUE)</formula>
    </cfRule>
  </conditionalFormatting>
  <conditionalFormatting sqref="R15">
    <cfRule type="expression" dxfId="205" priority="11" stopIfTrue="1">
      <formula>-IF($AD$15&lt;0.02,TRUE)</formula>
    </cfRule>
    <cfRule type="expression" dxfId="204" priority="12" stopIfTrue="1">
      <formula>-IF($AD$15&gt;3,TRUE)</formula>
    </cfRule>
  </conditionalFormatting>
  <conditionalFormatting sqref="R8">
    <cfRule type="expression" dxfId="203" priority="41" stopIfTrue="1">
      <formula>-IF($AD$8&lt;0.02,TRUE)</formula>
    </cfRule>
    <cfRule type="expression" dxfId="202" priority="42" stopIfTrue="1">
      <formula>-IF($AD$8&gt;3,TRUE)</formula>
    </cfRule>
  </conditionalFormatting>
  <conditionalFormatting sqref="R9">
    <cfRule type="expression" dxfId="201" priority="43" stopIfTrue="1">
      <formula>-IF($AD$9&lt;0.02,TRUE)</formula>
    </cfRule>
    <cfRule type="expression" dxfId="200" priority="44" stopIfTrue="1">
      <formula>-IF($AD$9&gt;3,TRUE)</formula>
    </cfRule>
  </conditionalFormatting>
  <conditionalFormatting sqref="R10">
    <cfRule type="expression" dxfId="199" priority="53" stopIfTrue="1">
      <formula>IF($AD$10&lt;0.02,TRUE)</formula>
    </cfRule>
    <cfRule type="expression" dxfId="198" priority="54" stopIfTrue="1">
      <formula>IF($AD$10&gt;3,TRUE)</formula>
    </cfRule>
  </conditionalFormatting>
  <conditionalFormatting sqref="R12">
    <cfRule type="expression" dxfId="197" priority="55" stopIfTrue="1">
      <formula>IF($AD$12&lt;0.02,TRUE)</formula>
    </cfRule>
    <cfRule type="expression" dxfId="196" priority="56" stopIfTrue="1">
      <formula>IF($AD$12&gt;3,TRUE)</formula>
    </cfRule>
  </conditionalFormatting>
  <conditionalFormatting sqref="R13">
    <cfRule type="expression" dxfId="195" priority="57" stopIfTrue="1">
      <formula>IF($AD$13&lt;0.02,TRUE)</formula>
    </cfRule>
    <cfRule type="expression" dxfId="194" priority="58" stopIfTrue="1">
      <formula>IF($AD$13&gt;3,TRUE)</formula>
    </cfRule>
  </conditionalFormatting>
  <conditionalFormatting sqref="R14">
    <cfRule type="expression" dxfId="193" priority="59" stopIfTrue="1">
      <formula>IF($AD$14&lt;0.02,TRUE)</formula>
    </cfRule>
    <cfRule type="expression" dxfId="192" priority="60" stopIfTrue="1">
      <formula>IF($AD$14&gt;3,TRUE)</formula>
    </cfRule>
  </conditionalFormatting>
  <conditionalFormatting sqref="R16">
    <cfRule type="expression" dxfId="191" priority="61" stopIfTrue="1">
      <formula>IF($AD$16&lt;0.02,TRUE)</formula>
    </cfRule>
    <cfRule type="expression" dxfId="190" priority="62" stopIfTrue="1">
      <formula>IF($AD$16&gt;3,TRUE)</formula>
    </cfRule>
  </conditionalFormatting>
  <conditionalFormatting sqref="R17">
    <cfRule type="expression" dxfId="189" priority="63" stopIfTrue="1">
      <formula>IF($AD$17&lt;0.02,TRUE)</formula>
    </cfRule>
    <cfRule type="expression" dxfId="188" priority="64" stopIfTrue="1">
      <formula>IF($AD$17&gt;3,TRUE)</formula>
    </cfRule>
  </conditionalFormatting>
  <conditionalFormatting sqref="R18">
    <cfRule type="expression" dxfId="187" priority="65" stopIfTrue="1">
      <formula>IF($AD$18&lt;0.02,TRUE)</formula>
    </cfRule>
    <cfRule type="expression" dxfId="186" priority="66" stopIfTrue="1">
      <formula>IF($AD$18&gt;3,TRUE)</formula>
    </cfRule>
  </conditionalFormatting>
  <conditionalFormatting sqref="R19">
    <cfRule type="expression" dxfId="185" priority="67" stopIfTrue="1">
      <formula>IF($AD$19&lt;0.02,TRUE)</formula>
    </cfRule>
    <cfRule type="expression" dxfId="184" priority="68" stopIfTrue="1">
      <formula>IF($AD$19&gt;3,TRUE)</formula>
    </cfRule>
  </conditionalFormatting>
  <conditionalFormatting sqref="R20">
    <cfRule type="expression" dxfId="183" priority="69" stopIfTrue="1">
      <formula>IF($AD$20&lt;0.02,TRUE)</formula>
    </cfRule>
    <cfRule type="expression" dxfId="182" priority="70" stopIfTrue="1">
      <formula>IF($AD$20&gt;3,TRUE)</formula>
    </cfRule>
  </conditionalFormatting>
  <dataValidations count="2">
    <dataValidation type="whole" operator="equal" allowBlank="1" showInputMessage="1" showErrorMessage="1" sqref="H8:H20 AB8:AC20">
      <formula1>5745747</formula1>
    </dataValidation>
    <dataValidation operator="equal" allowBlank="1" showInputMessage="1" showErrorMessage="1" sqref="Q8:Q20 N8:N20 K8:K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10.xml><?xml version="1.0" encoding="utf-8"?>
<worksheet xmlns="http://schemas.openxmlformats.org/spreadsheetml/2006/main" xmlns:r="http://schemas.openxmlformats.org/officeDocument/2006/relationships">
  <sheetPr codeName="Sheet10">
    <pageSetUpPr fitToPage="1"/>
  </sheetPr>
  <dimension ref="A1:AL138"/>
  <sheetViews>
    <sheetView zoomScale="75" workbookViewId="0">
      <selection activeCell="B20" sqref="B6:AC20"/>
    </sheetView>
  </sheetViews>
  <sheetFormatPr defaultColWidth="0" defaultRowHeight="15.75"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4.85546875" style="18" customWidth="1"/>
    <col min="10" max="10" width="7.5703125" style="18" hidden="1" customWidth="1"/>
    <col min="11" max="11" width="7.42578125" style="18" hidden="1" customWidth="1"/>
    <col min="12" max="12" width="14.85546875" style="18" customWidth="1"/>
    <col min="13" max="13" width="7.85546875" style="18" hidden="1" customWidth="1"/>
    <col min="14" max="14" width="5.85546875" style="18" hidden="1" customWidth="1"/>
    <col min="15" max="15" width="14.85546875" style="18" customWidth="1"/>
    <col min="16" max="16" width="7.42578125" style="18" hidden="1" customWidth="1"/>
    <col min="17" max="17" width="5.7109375" style="18" hidden="1" customWidth="1"/>
    <col min="18" max="18" width="14.8554687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INFO'!G32)</f>
        <v>Please complete and return by 13 July 2012;</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192</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180</v>
      </c>
      <c r="J7" s="31" t="s">
        <v>64</v>
      </c>
      <c r="K7" s="1" t="s">
        <v>2</v>
      </c>
      <c r="L7" s="1" t="s">
        <v>176</v>
      </c>
      <c r="M7" s="1" t="s">
        <v>65</v>
      </c>
      <c r="N7" s="1" t="s">
        <v>2</v>
      </c>
      <c r="O7" s="1" t="s">
        <v>178</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IF(May!B8="","",May!B8)</f>
        <v>Bring Head</v>
      </c>
      <c r="C8" s="118" t="str">
        <f>IF(May!C8="","",May!C8)</f>
        <v>SCAP1</v>
      </c>
      <c r="D8" s="111" t="str">
        <f>IF(B8="","",May!D8)</f>
        <v>CAR/L/1015854</v>
      </c>
      <c r="E8" s="111" t="str">
        <f>IF(May!B8="","",May!E8)</f>
        <v>ORK</v>
      </c>
      <c r="F8" s="5"/>
      <c r="G8" s="111">
        <f>IF(B8="","",May!G8)</f>
        <v>968</v>
      </c>
      <c r="H8" s="34" t="str">
        <f t="shared" ref="H8:H13" si="0">IF((F8&gt;G8),((F8-G8)/G8),"")</f>
        <v/>
      </c>
      <c r="I8" s="137"/>
      <c r="J8" s="43">
        <f>I8*10</f>
        <v>0</v>
      </c>
      <c r="K8" s="43">
        <f>IF(B8="","",IF(May!K8="",June!J8,May!K8+June!J8))</f>
        <v>0</v>
      </c>
      <c r="L8" s="5"/>
      <c r="M8" s="43">
        <f>L8/2</f>
        <v>0</v>
      </c>
      <c r="N8" s="43">
        <f>IF(B8="","",IF(May!N8="",June!M8,May!N8+June!M8))</f>
        <v>0</v>
      </c>
      <c r="O8" s="5"/>
      <c r="P8" s="43">
        <f>O8</f>
        <v>0</v>
      </c>
      <c r="Q8" s="43">
        <f>IF(B8="","",IF(May!Q8="",June!P8,May!Q8+June!P8))</f>
        <v>0</v>
      </c>
      <c r="R8" s="5"/>
      <c r="S8" s="43">
        <f>R8/500</f>
        <v>0</v>
      </c>
      <c r="T8" s="43">
        <f>IF(B8="","",IF(May!T8="",June!S8,May!T8+June!S8))</f>
        <v>0</v>
      </c>
      <c r="U8" s="5"/>
      <c r="V8" s="43">
        <f>U8*10</f>
        <v>0</v>
      </c>
      <c r="W8" s="43">
        <f>IF(B8="","",IF(May!W8="",June!V8,May!W8+June!V8))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IF(May!B9="","",May!B9)</f>
        <v>Eday Sound</v>
      </c>
      <c r="C9" s="118" t="str">
        <f>IF(May!C9="","",May!C9)</f>
        <v>EDA1</v>
      </c>
      <c r="D9" s="111" t="str">
        <f>IF(B9="","",May!D9)</f>
        <v>CAR/L/1003956</v>
      </c>
      <c r="E9" s="111" t="str">
        <f>IF(May!B9="","",May!E9)</f>
        <v>ORK</v>
      </c>
      <c r="F9" s="5"/>
      <c r="G9" s="111">
        <f>IF(B9="","",May!G9)</f>
        <v>800</v>
      </c>
      <c r="H9" s="34" t="str">
        <f t="shared" si="0"/>
        <v/>
      </c>
      <c r="I9" s="137"/>
      <c r="J9" s="43">
        <f t="shared" ref="J9:J20" si="3">I9*10</f>
        <v>0</v>
      </c>
      <c r="K9" s="43">
        <f>IF(B9="","",IF(May!K9="",June!J9,May!K9+June!J9))</f>
        <v>0</v>
      </c>
      <c r="L9" s="5"/>
      <c r="M9" s="43">
        <f t="shared" ref="M9:M20" si="4">L9/2</f>
        <v>0</v>
      </c>
      <c r="N9" s="43">
        <f>IF(B9="","",IF(May!N9="",June!M9,May!N9+June!M9))</f>
        <v>0</v>
      </c>
      <c r="O9" s="5"/>
      <c r="P9" s="43">
        <f t="shared" ref="P9:P20" si="5">O9</f>
        <v>0</v>
      </c>
      <c r="Q9" s="43">
        <f>IF(B9="","",IF(May!Q9="",June!P9,May!Q9+June!P9))</f>
        <v>0</v>
      </c>
      <c r="R9" s="5"/>
      <c r="S9" s="43">
        <f t="shared" ref="S9:S20" si="6">R9/500</f>
        <v>0</v>
      </c>
      <c r="T9" s="43">
        <f>IF(B9="","",IF(May!T9="",June!S9,May!T9+June!S9))</f>
        <v>0</v>
      </c>
      <c r="U9" s="5"/>
      <c r="V9" s="43">
        <f t="shared" ref="V9:V20" si="7">U9*10</f>
        <v>0</v>
      </c>
      <c r="W9" s="43">
        <f>IF(B9="","",IF(May!W9="",June!V9,May!W9+June!V9))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IF(May!B10="","",May!B10)</f>
        <v>Kirk Taing</v>
      </c>
      <c r="C10" s="118" t="str">
        <f>IF(May!C10="","",May!C10)</f>
        <v>MILL1</v>
      </c>
      <c r="D10" s="111" t="str">
        <f>IF(B10="","",May!D10)</f>
        <v>CAR/L/1003952</v>
      </c>
      <c r="E10" s="111" t="str">
        <f>IF(May!B10="","",May!E10)</f>
        <v>ORK</v>
      </c>
      <c r="F10" s="5"/>
      <c r="G10" s="111">
        <f>IF(B10="","",May!G10)</f>
        <v>800</v>
      </c>
      <c r="H10" s="34" t="str">
        <f t="shared" si="0"/>
        <v/>
      </c>
      <c r="I10" s="137"/>
      <c r="J10" s="43">
        <f t="shared" si="3"/>
        <v>0</v>
      </c>
      <c r="K10" s="43">
        <f>IF(B10="","",IF(May!K10="",June!J10,May!K10+June!J10))</f>
        <v>0</v>
      </c>
      <c r="L10" s="5"/>
      <c r="M10" s="43">
        <f t="shared" si="4"/>
        <v>0</v>
      </c>
      <c r="N10" s="43">
        <f>IF(B10="","",IF(May!N10="",June!M10,May!N10+June!M10))</f>
        <v>0</v>
      </c>
      <c r="O10" s="5"/>
      <c r="P10" s="43">
        <f t="shared" si="5"/>
        <v>0</v>
      </c>
      <c r="Q10" s="43">
        <f>IF(B10="","",IF(May!Q10="",June!P10,May!Q10+June!P10))</f>
        <v>0</v>
      </c>
      <c r="R10" s="5"/>
      <c r="S10" s="43">
        <f t="shared" si="6"/>
        <v>0</v>
      </c>
      <c r="T10" s="43">
        <f>IF(B10="","",IF(May!T10="",June!S10,May!T10+June!S10))</f>
        <v>0</v>
      </c>
      <c r="U10" s="5"/>
      <c r="V10" s="43">
        <f t="shared" si="7"/>
        <v>0</v>
      </c>
      <c r="W10" s="43">
        <f>IF(B10="","",IF(May!W10="",June!V10,May!W10+June!V10))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IF(May!B11="","",May!B11)</f>
        <v>Mill Bay, Stronsay</v>
      </c>
      <c r="C11" s="118" t="str">
        <f>IF(May!C11="","",May!C11)</f>
        <v>MIL1</v>
      </c>
      <c r="D11" s="111" t="str">
        <f>IF(B11="","",May!D11)</f>
        <v>CAR/L/1034607</v>
      </c>
      <c r="E11" s="111" t="str">
        <f>IF(May!B11="","",May!E11)</f>
        <v>ORK</v>
      </c>
      <c r="F11" s="5"/>
      <c r="G11" s="111">
        <f>IF(B11="","",May!G11)</f>
        <v>750</v>
      </c>
      <c r="H11" s="34" t="str">
        <f t="shared" si="0"/>
        <v/>
      </c>
      <c r="I11" s="137"/>
      <c r="J11" s="43">
        <f t="shared" si="3"/>
        <v>0</v>
      </c>
      <c r="K11" s="43">
        <f>IF(B11="","",IF(May!K11="",June!J11,May!K11+June!J11))</f>
        <v>0</v>
      </c>
      <c r="L11" s="5"/>
      <c r="M11" s="43">
        <f t="shared" si="4"/>
        <v>0</v>
      </c>
      <c r="N11" s="43">
        <f>IF(B11="","",IF(May!N11="",June!M11,May!N11+June!M11))</f>
        <v>0</v>
      </c>
      <c r="O11" s="5"/>
      <c r="P11" s="43">
        <f t="shared" si="5"/>
        <v>0</v>
      </c>
      <c r="Q11" s="43">
        <f>IF(B11="","",IF(May!Q11="",June!P11,May!Q11+June!P11))</f>
        <v>0</v>
      </c>
      <c r="R11" s="5"/>
      <c r="S11" s="43">
        <f t="shared" si="6"/>
        <v>0</v>
      </c>
      <c r="T11" s="43">
        <f>IF(B11="","",IF(May!T11="",June!S11,May!T11+June!S11))</f>
        <v>0</v>
      </c>
      <c r="U11" s="5"/>
      <c r="V11" s="43">
        <f t="shared" si="7"/>
        <v>0</v>
      </c>
      <c r="W11" s="43">
        <f>IF(B11="","",IF(May!W11="",June!V11,May!W11+June!V11))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IF(May!B12="","",May!B12)</f>
        <v>Puldrite Bay</v>
      </c>
      <c r="C12" s="118" t="str">
        <f>IF(May!C12="","",May!C12)</f>
        <v>PUL1</v>
      </c>
      <c r="D12" s="111" t="str">
        <f>IF(B12="","",May!D12)</f>
        <v>CAR/L/1003954</v>
      </c>
      <c r="E12" s="111" t="str">
        <f>IF(May!B12="","",May!E12)</f>
        <v>ORK</v>
      </c>
      <c r="F12" s="5"/>
      <c r="G12" s="111">
        <f>IF(B12="","",May!G12)</f>
        <v>980</v>
      </c>
      <c r="H12" s="34" t="str">
        <f t="shared" si="0"/>
        <v/>
      </c>
      <c r="I12" s="137"/>
      <c r="J12" s="43">
        <f t="shared" si="3"/>
        <v>0</v>
      </c>
      <c r="K12" s="43">
        <f>IF(B12="","",IF(May!K12="",June!J12,May!K12+June!J12))</f>
        <v>0</v>
      </c>
      <c r="L12" s="5"/>
      <c r="M12" s="43">
        <f t="shared" si="4"/>
        <v>0</v>
      </c>
      <c r="N12" s="43">
        <f>IF(B12="","",IF(May!N12="",June!M12,May!N12+June!M12))</f>
        <v>0</v>
      </c>
      <c r="O12" s="5"/>
      <c r="P12" s="43">
        <f t="shared" si="5"/>
        <v>0</v>
      </c>
      <c r="Q12" s="43">
        <f>IF(B12="","",IF(May!Q12="",June!P12,May!Q12+June!P12))</f>
        <v>0</v>
      </c>
      <c r="R12" s="5"/>
      <c r="S12" s="43">
        <f t="shared" si="6"/>
        <v>0</v>
      </c>
      <c r="T12" s="43">
        <f>IF(B12="","",IF(May!T12="",June!S12,May!T12+June!S12))</f>
        <v>0</v>
      </c>
      <c r="U12" s="5"/>
      <c r="V12" s="43">
        <f t="shared" si="7"/>
        <v>0</v>
      </c>
      <c r="W12" s="43">
        <f>IF(B12="","",IF(May!W12="",June!V12,May!W12+June!V12))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IF(May!B13="","",May!B13)</f>
        <v>Toy Ness</v>
      </c>
      <c r="C13" s="118" t="str">
        <f>IF(May!C13="","",May!C13)</f>
        <v>TOYN1</v>
      </c>
      <c r="D13" s="111" t="str">
        <f>IF(B13="","",May!D13)</f>
        <v>CAR/L/1015855</v>
      </c>
      <c r="E13" s="111" t="str">
        <f>IF(May!B13="","",May!E13)</f>
        <v>ORK</v>
      </c>
      <c r="F13" s="5"/>
      <c r="G13" s="111">
        <f>IF(B13="","",May!G13)</f>
        <v>650</v>
      </c>
      <c r="H13" s="34" t="str">
        <f t="shared" si="0"/>
        <v/>
      </c>
      <c r="I13" s="137"/>
      <c r="J13" s="43">
        <f t="shared" si="3"/>
        <v>0</v>
      </c>
      <c r="K13" s="43">
        <f>IF(B13="","",IF(May!K13="",June!J13,May!K13+June!J13))</f>
        <v>0</v>
      </c>
      <c r="L13" s="5"/>
      <c r="M13" s="43">
        <f t="shared" si="4"/>
        <v>0</v>
      </c>
      <c r="N13" s="43">
        <f>IF(B13="","",IF(May!N13="",June!M13,May!N13+June!M13))</f>
        <v>0</v>
      </c>
      <c r="O13" s="5"/>
      <c r="P13" s="43">
        <f t="shared" si="5"/>
        <v>0</v>
      </c>
      <c r="Q13" s="43">
        <f>IF(B13="","",IF(May!Q13="",June!P13,May!Q13+June!P13))</f>
        <v>0</v>
      </c>
      <c r="R13" s="5"/>
      <c r="S13" s="43">
        <f t="shared" si="6"/>
        <v>0</v>
      </c>
      <c r="T13" s="43">
        <f>IF(B13="","",IF(May!T13="",June!S13,May!T13+June!S13))</f>
        <v>0</v>
      </c>
      <c r="U13" s="5"/>
      <c r="V13" s="43">
        <f t="shared" si="7"/>
        <v>0</v>
      </c>
      <c r="W13" s="43">
        <f>IF(B13="","",IF(May!W13="",June!V13,May!W13+June!V13))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IF(May!B14="","",May!B14)</f>
        <v>Veantrow Bay</v>
      </c>
      <c r="C14" s="118" t="str">
        <f>IF(May!C14="","",May!C14)</f>
        <v>VEA1</v>
      </c>
      <c r="D14" s="111" t="str">
        <f>IF(B14="","",May!D14)</f>
        <v>CAR/L/1003931</v>
      </c>
      <c r="E14" s="111" t="str">
        <f>IF(May!B14="","",May!E14)</f>
        <v>ORK</v>
      </c>
      <c r="F14" s="5"/>
      <c r="G14" s="111">
        <f>IF(B14="","",May!G14)</f>
        <v>1264</v>
      </c>
      <c r="H14" s="34" t="str">
        <f t="shared" ref="H14:H20" si="10">IF((F14&gt;G14),((F14-G14)/G14),"")</f>
        <v/>
      </c>
      <c r="I14" s="137"/>
      <c r="J14" s="43">
        <f t="shared" si="3"/>
        <v>0</v>
      </c>
      <c r="K14" s="43">
        <f>IF(B14="","",IF(May!K14="",June!J14,May!K14+June!J14))</f>
        <v>0</v>
      </c>
      <c r="L14" s="5"/>
      <c r="M14" s="43">
        <f t="shared" si="4"/>
        <v>0</v>
      </c>
      <c r="N14" s="43">
        <f>IF(B14="","",IF(May!N14="",June!M14,May!N14+June!M14))</f>
        <v>0</v>
      </c>
      <c r="O14" s="5"/>
      <c r="P14" s="43">
        <f t="shared" si="5"/>
        <v>0</v>
      </c>
      <c r="Q14" s="43">
        <f>IF(B14="","",IF(May!Q14="",June!P14,May!Q14+June!P14))</f>
        <v>0</v>
      </c>
      <c r="R14" s="5"/>
      <c r="S14" s="43">
        <f t="shared" si="6"/>
        <v>0</v>
      </c>
      <c r="T14" s="43">
        <f>IF(B14="","",IF(May!T14="",June!S14,May!T14+June!S14))</f>
        <v>0</v>
      </c>
      <c r="U14" s="5"/>
      <c r="V14" s="43">
        <f t="shared" si="7"/>
        <v>0</v>
      </c>
      <c r="W14" s="43">
        <f>IF(B14="","",IF(May!W14="",June!V14,May!W14+June!V14))</f>
        <v>0</v>
      </c>
      <c r="X14" s="5"/>
      <c r="Y14" s="5"/>
      <c r="Z14" s="5"/>
      <c r="AA14" s="5"/>
      <c r="AB14" s="135">
        <f t="shared" si="1"/>
        <v>-1264</v>
      </c>
      <c r="AC14" s="135" t="str">
        <f t="shared" si="8"/>
        <v/>
      </c>
      <c r="AD14" s="18" t="e">
        <f t="shared" si="2"/>
        <v>#DIV/0!</v>
      </c>
    </row>
    <row r="15" spans="1:38" ht="15.75" customHeight="1">
      <c r="A15" s="138" t="str">
        <f t="shared" si="9"/>
        <v/>
      </c>
      <c r="B15" s="117" t="str">
        <f>IF(May!B15="","",May!B15)</f>
        <v/>
      </c>
      <c r="C15" s="118" t="str">
        <f>IF(May!C15="","",May!C15)</f>
        <v/>
      </c>
      <c r="D15" s="111" t="str">
        <f>IF(B15="","",May!D15)</f>
        <v/>
      </c>
      <c r="E15" s="111" t="str">
        <f>IF(May!B15="","",May!E15)</f>
        <v/>
      </c>
      <c r="F15" s="5"/>
      <c r="G15" s="111" t="str">
        <f>IF(B15="","",May!G15)</f>
        <v/>
      </c>
      <c r="H15" s="34" t="str">
        <f t="shared" si="10"/>
        <v/>
      </c>
      <c r="I15" s="137"/>
      <c r="J15" s="43">
        <f t="shared" si="3"/>
        <v>0</v>
      </c>
      <c r="K15" s="43" t="str">
        <f>IF(B15="","",IF(May!K15="",June!J15,May!K15+June!J15))</f>
        <v/>
      </c>
      <c r="L15" s="5"/>
      <c r="M15" s="43">
        <f t="shared" si="4"/>
        <v>0</v>
      </c>
      <c r="N15" s="43" t="str">
        <f>IF(B15="","",IF(May!N15="",June!M15,May!N15+June!M15))</f>
        <v/>
      </c>
      <c r="O15" s="5"/>
      <c r="P15" s="43">
        <f t="shared" si="5"/>
        <v>0</v>
      </c>
      <c r="Q15" s="43" t="str">
        <f>IF(B15="","",IF(May!Q15="",June!P15,May!Q15+June!P15))</f>
        <v/>
      </c>
      <c r="R15" s="5"/>
      <c r="S15" s="43">
        <f t="shared" si="6"/>
        <v>0</v>
      </c>
      <c r="T15" s="43" t="str">
        <f>IF(B15="","",IF(May!T15="",June!S15,May!T15+June!S15))</f>
        <v/>
      </c>
      <c r="U15" s="5"/>
      <c r="V15" s="43">
        <f t="shared" si="7"/>
        <v>0</v>
      </c>
      <c r="W15" s="43" t="str">
        <f>IF(B15="","",IF(May!W15="",June!V15,May!W15+June!V15))</f>
        <v/>
      </c>
      <c r="X15" s="5"/>
      <c r="Y15" s="5"/>
      <c r="Z15" s="5"/>
      <c r="AA15" s="5"/>
      <c r="AB15" s="135" t="e">
        <f t="shared" si="1"/>
        <v>#VALUE!</v>
      </c>
      <c r="AC15" s="135"/>
      <c r="AD15" s="18" t="e">
        <f t="shared" si="2"/>
        <v>#DIV/0!</v>
      </c>
    </row>
    <row r="16" spans="1:38" ht="15.75" customHeight="1">
      <c r="A16" s="138" t="str">
        <f t="shared" si="9"/>
        <v/>
      </c>
      <c r="B16" s="117" t="str">
        <f>IF(May!B16="","",May!B16)</f>
        <v/>
      </c>
      <c r="C16" s="118" t="str">
        <f>IF(May!C16="","",May!C16)</f>
        <v/>
      </c>
      <c r="D16" s="111" t="str">
        <f>IF(B16="","",May!D16)</f>
        <v/>
      </c>
      <c r="E16" s="111" t="str">
        <f>IF(May!B16="","",May!E16)</f>
        <v/>
      </c>
      <c r="F16" s="5"/>
      <c r="G16" s="111" t="str">
        <f>IF(B16="","",May!G16)</f>
        <v/>
      </c>
      <c r="H16" s="34" t="str">
        <f t="shared" si="10"/>
        <v/>
      </c>
      <c r="I16" s="137"/>
      <c r="J16" s="43">
        <f t="shared" si="3"/>
        <v>0</v>
      </c>
      <c r="K16" s="43" t="str">
        <f>IF(B16="","",IF(May!K16="",June!J16,May!K16+June!J16))</f>
        <v/>
      </c>
      <c r="L16" s="5"/>
      <c r="M16" s="43">
        <f t="shared" si="4"/>
        <v>0</v>
      </c>
      <c r="N16" s="43" t="str">
        <f>IF(B16="","",IF(May!N16="",June!M16,May!N16+June!M16))</f>
        <v/>
      </c>
      <c r="O16" s="5"/>
      <c r="P16" s="43">
        <f t="shared" si="5"/>
        <v>0</v>
      </c>
      <c r="Q16" s="43" t="str">
        <f>IF(B16="","",IF(May!Q16="",June!P16,May!Q16+June!P16))</f>
        <v/>
      </c>
      <c r="R16" s="5"/>
      <c r="S16" s="43">
        <f t="shared" si="6"/>
        <v>0</v>
      </c>
      <c r="T16" s="43" t="str">
        <f>IF(B16="","",IF(May!T16="",June!S16,May!T16+June!S16))</f>
        <v/>
      </c>
      <c r="U16" s="5"/>
      <c r="V16" s="43">
        <f t="shared" si="7"/>
        <v>0</v>
      </c>
      <c r="W16" s="43" t="str">
        <f>IF(B16="","",IF(May!W16="",June!V16,May!W16+June!V16))</f>
        <v/>
      </c>
      <c r="X16" s="5"/>
      <c r="Y16" s="5"/>
      <c r="Z16" s="5"/>
      <c r="AA16" s="5"/>
      <c r="AB16" s="135" t="e">
        <f t="shared" si="1"/>
        <v>#VALUE!</v>
      </c>
      <c r="AC16" s="135"/>
      <c r="AD16" s="18" t="e">
        <f t="shared" si="2"/>
        <v>#DIV/0!</v>
      </c>
    </row>
    <row r="17" spans="1:30" ht="15.75" customHeight="1">
      <c r="A17" s="138" t="str">
        <f t="shared" si="9"/>
        <v/>
      </c>
      <c r="B17" s="117" t="str">
        <f>IF(May!B17="","",May!B17)</f>
        <v/>
      </c>
      <c r="C17" s="118" t="str">
        <f>IF(May!C17="","",May!C17)</f>
        <v/>
      </c>
      <c r="D17" s="111" t="str">
        <f>IF(B17="","",May!D17)</f>
        <v/>
      </c>
      <c r="E17" s="111" t="str">
        <f>IF(May!B17="","",May!E17)</f>
        <v/>
      </c>
      <c r="F17" s="5"/>
      <c r="G17" s="111" t="str">
        <f>IF(B17="","",May!G17)</f>
        <v/>
      </c>
      <c r="H17" s="34" t="str">
        <f t="shared" si="10"/>
        <v/>
      </c>
      <c r="I17" s="137"/>
      <c r="J17" s="43">
        <f t="shared" si="3"/>
        <v>0</v>
      </c>
      <c r="K17" s="43" t="str">
        <f>IF(B17="","",IF(May!K17="",June!J17,May!K17+June!J17))</f>
        <v/>
      </c>
      <c r="L17" s="5"/>
      <c r="M17" s="43">
        <f t="shared" si="4"/>
        <v>0</v>
      </c>
      <c r="N17" s="43" t="str">
        <f>IF(B17="","",IF(May!N17="",June!M17,May!N17+June!M17))</f>
        <v/>
      </c>
      <c r="O17" s="5"/>
      <c r="P17" s="43">
        <f t="shared" si="5"/>
        <v>0</v>
      </c>
      <c r="Q17" s="43" t="str">
        <f>IF(B17="","",IF(May!Q17="",June!P17,May!Q17+June!P17))</f>
        <v/>
      </c>
      <c r="R17" s="5"/>
      <c r="S17" s="43">
        <f t="shared" si="6"/>
        <v>0</v>
      </c>
      <c r="T17" s="43" t="str">
        <f>IF(B17="","",IF(May!T17="",June!S17,May!T17+June!S17))</f>
        <v/>
      </c>
      <c r="U17" s="5"/>
      <c r="V17" s="43">
        <f t="shared" si="7"/>
        <v>0</v>
      </c>
      <c r="W17" s="43" t="str">
        <f>IF(B17="","",IF(May!W17="",June!V17,May!W17+June!V17))</f>
        <v/>
      </c>
      <c r="X17" s="5"/>
      <c r="Y17" s="5"/>
      <c r="Z17" s="5"/>
      <c r="AA17" s="5"/>
      <c r="AB17" s="135" t="e">
        <f t="shared" si="1"/>
        <v>#VALUE!</v>
      </c>
      <c r="AC17" s="135"/>
      <c r="AD17" s="18" t="e">
        <f t="shared" si="2"/>
        <v>#DIV/0!</v>
      </c>
    </row>
    <row r="18" spans="1:30" ht="15.75" customHeight="1">
      <c r="A18" s="138" t="str">
        <f t="shared" si="9"/>
        <v/>
      </c>
      <c r="B18" s="117" t="str">
        <f>IF(May!B18="","",May!B18)</f>
        <v/>
      </c>
      <c r="C18" s="118" t="str">
        <f>IF(May!C18="","",May!C18)</f>
        <v/>
      </c>
      <c r="D18" s="111" t="str">
        <f>IF(B18="","",May!D18)</f>
        <v/>
      </c>
      <c r="E18" s="111" t="str">
        <f>IF(May!B18="","",May!E18)</f>
        <v/>
      </c>
      <c r="F18" s="5"/>
      <c r="G18" s="111" t="str">
        <f>IF(B18="","",May!G18)</f>
        <v/>
      </c>
      <c r="H18" s="34" t="str">
        <f t="shared" si="10"/>
        <v/>
      </c>
      <c r="I18" s="137"/>
      <c r="J18" s="43">
        <f t="shared" si="3"/>
        <v>0</v>
      </c>
      <c r="K18" s="43" t="str">
        <f>IF(B18="","",IF(May!K18="",June!J18,May!K18+June!J18))</f>
        <v/>
      </c>
      <c r="L18" s="5"/>
      <c r="M18" s="43">
        <f t="shared" si="4"/>
        <v>0</v>
      </c>
      <c r="N18" s="43" t="str">
        <f>IF(B18="","",IF(May!N18="",June!M18,May!N18+June!M18))</f>
        <v/>
      </c>
      <c r="O18" s="5"/>
      <c r="P18" s="43">
        <f t="shared" si="5"/>
        <v>0</v>
      </c>
      <c r="Q18" s="43" t="str">
        <f>IF(B18="","",IF(May!Q18="",June!P18,May!Q18+June!P18))</f>
        <v/>
      </c>
      <c r="R18" s="5"/>
      <c r="S18" s="43">
        <f t="shared" si="6"/>
        <v>0</v>
      </c>
      <c r="T18" s="43" t="str">
        <f>IF(B18="","",IF(May!T18="",June!S18,May!T18+June!S18))</f>
        <v/>
      </c>
      <c r="U18" s="5"/>
      <c r="V18" s="43">
        <f t="shared" si="7"/>
        <v>0</v>
      </c>
      <c r="W18" s="43" t="str">
        <f>IF(B18="","",IF(May!W18="",June!V18,May!W18+June!V18))</f>
        <v/>
      </c>
      <c r="X18" s="5"/>
      <c r="Y18" s="5"/>
      <c r="Z18" s="5"/>
      <c r="AA18" s="5"/>
      <c r="AB18" s="135" t="e">
        <f t="shared" si="1"/>
        <v>#VALUE!</v>
      </c>
      <c r="AC18" s="135"/>
      <c r="AD18" s="18" t="e">
        <f t="shared" si="2"/>
        <v>#DIV/0!</v>
      </c>
    </row>
    <row r="19" spans="1:30" ht="15.75" customHeight="1">
      <c r="A19" s="138" t="str">
        <f t="shared" si="9"/>
        <v/>
      </c>
      <c r="B19" s="117" t="str">
        <f>IF(May!B19="","",May!B19)</f>
        <v/>
      </c>
      <c r="C19" s="118" t="str">
        <f>IF(May!C19="","",May!C19)</f>
        <v/>
      </c>
      <c r="D19" s="111" t="str">
        <f>IF(B19="","",May!D19)</f>
        <v/>
      </c>
      <c r="E19" s="111" t="str">
        <f>IF(May!B19="","",May!E19)</f>
        <v/>
      </c>
      <c r="F19" s="5"/>
      <c r="G19" s="111" t="str">
        <f>IF(B19="","",May!G19)</f>
        <v/>
      </c>
      <c r="H19" s="34" t="str">
        <f t="shared" si="10"/>
        <v/>
      </c>
      <c r="I19" s="137"/>
      <c r="J19" s="43">
        <f t="shared" si="3"/>
        <v>0</v>
      </c>
      <c r="K19" s="43" t="str">
        <f>IF(B19="","",IF(May!K19="",June!J19,May!K19+June!J19))</f>
        <v/>
      </c>
      <c r="L19" s="5"/>
      <c r="M19" s="43">
        <f t="shared" si="4"/>
        <v>0</v>
      </c>
      <c r="N19" s="43" t="str">
        <f>IF(B19="","",IF(May!N19="",June!M19,May!N19+June!M19))</f>
        <v/>
      </c>
      <c r="O19" s="5"/>
      <c r="P19" s="43">
        <f t="shared" si="5"/>
        <v>0</v>
      </c>
      <c r="Q19" s="43" t="str">
        <f>IF(B19="","",IF(May!Q19="",June!P19,May!Q19+June!P19))</f>
        <v/>
      </c>
      <c r="R19" s="5"/>
      <c r="S19" s="43">
        <f t="shared" si="6"/>
        <v>0</v>
      </c>
      <c r="T19" s="43" t="str">
        <f>IF(B19="","",IF(May!T19="",June!S19,May!T19+June!S19))</f>
        <v/>
      </c>
      <c r="U19" s="5"/>
      <c r="V19" s="43">
        <f t="shared" si="7"/>
        <v>0</v>
      </c>
      <c r="W19" s="43" t="str">
        <f>IF(B19="","",IF(May!W19="",June!V19,May!W19+June!V19))</f>
        <v/>
      </c>
      <c r="X19" s="5"/>
      <c r="Y19" s="5"/>
      <c r="Z19" s="5"/>
      <c r="AA19" s="5"/>
      <c r="AB19" s="135" t="e">
        <f t="shared" si="1"/>
        <v>#VALUE!</v>
      </c>
      <c r="AC19" s="135"/>
      <c r="AD19" s="18" t="e">
        <f t="shared" si="2"/>
        <v>#DIV/0!</v>
      </c>
    </row>
    <row r="20" spans="1:30" ht="15.75" customHeight="1">
      <c r="A20" s="138" t="str">
        <f t="shared" si="9"/>
        <v/>
      </c>
      <c r="B20" s="119" t="str">
        <f>IF(May!B20="","",May!B20)</f>
        <v/>
      </c>
      <c r="C20" s="120" t="str">
        <f>IF(May!C20="","",May!C20)</f>
        <v/>
      </c>
      <c r="D20" s="112" t="str">
        <f>IF(B20="","",May!D20)</f>
        <v/>
      </c>
      <c r="E20" s="112" t="str">
        <f>IF(May!B20="","",May!E20)</f>
        <v/>
      </c>
      <c r="F20" s="5"/>
      <c r="G20" s="112" t="str">
        <f>IF(B20="","",May!G20)</f>
        <v/>
      </c>
      <c r="H20" s="41" t="str">
        <f t="shared" si="10"/>
        <v/>
      </c>
      <c r="I20" s="137"/>
      <c r="J20" s="43">
        <f t="shared" si="3"/>
        <v>0</v>
      </c>
      <c r="K20" s="43" t="str">
        <f>IF(B20="","",IF(May!K20="",June!J20,May!K20+June!J20))</f>
        <v/>
      </c>
      <c r="L20" s="5"/>
      <c r="M20" s="43">
        <f t="shared" si="4"/>
        <v>0</v>
      </c>
      <c r="N20" s="43" t="str">
        <f>IF(B20="","",IF(May!N20="",June!M20,May!N20+June!M20))</f>
        <v/>
      </c>
      <c r="O20" s="5"/>
      <c r="P20" s="43">
        <f t="shared" si="5"/>
        <v>0</v>
      </c>
      <c r="Q20" s="43" t="str">
        <f>IF(B20="","",IF(May!Q20="",June!P20,May!Q20+June!P20))</f>
        <v/>
      </c>
      <c r="R20" s="5"/>
      <c r="S20" s="43">
        <f t="shared" si="6"/>
        <v>0</v>
      </c>
      <c r="T20" s="43" t="str">
        <f>IF(B20="","",IF(May!T20="",June!S20,May!T20+June!S20))</f>
        <v/>
      </c>
      <c r="U20" s="5"/>
      <c r="V20" s="43">
        <f t="shared" si="7"/>
        <v>0</v>
      </c>
      <c r="W20" s="43" t="str">
        <f>IF(B20="","",IF(May!W20="",June!V20,May!W20+June!V20))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181" priority="3" stopIfTrue="1">
      <formula>-IF($AD$11&lt;0.02,TRUE)</formula>
    </cfRule>
    <cfRule type="expression" dxfId="180" priority="4" stopIfTrue="1">
      <formula>-IF($AD$11&gt;3,TRUE)</formula>
    </cfRule>
  </conditionalFormatting>
  <conditionalFormatting sqref="R15">
    <cfRule type="expression" dxfId="179" priority="11" stopIfTrue="1">
      <formula>-IF($AD$15&lt;0.02,TRUE)</formula>
    </cfRule>
    <cfRule type="expression" dxfId="178" priority="12" stopIfTrue="1">
      <formula>-IF($AD$15&gt;3,TRUE)</formula>
    </cfRule>
  </conditionalFormatting>
  <conditionalFormatting sqref="R8">
    <cfRule type="expression" dxfId="177" priority="41" stopIfTrue="1">
      <formula>-IF($AD$8&lt;0.02,TRUE)</formula>
    </cfRule>
    <cfRule type="expression" dxfId="176" priority="42" stopIfTrue="1">
      <formula>-IF($AD$8&gt;3,TRUE)</formula>
    </cfRule>
  </conditionalFormatting>
  <conditionalFormatting sqref="R9">
    <cfRule type="expression" dxfId="175" priority="43" stopIfTrue="1">
      <formula>-IF($AD$9&lt;0.02,TRUE)</formula>
    </cfRule>
    <cfRule type="expression" dxfId="174" priority="44" stopIfTrue="1">
      <formula>-IF($AD$9&gt;3,TRUE)</formula>
    </cfRule>
  </conditionalFormatting>
  <conditionalFormatting sqref="R10">
    <cfRule type="expression" dxfId="173" priority="53" stopIfTrue="1">
      <formula>IF($AD$10&lt;0.02,TRUE)</formula>
    </cfRule>
    <cfRule type="expression" dxfId="172" priority="54" stopIfTrue="1">
      <formula>IF($AD$10&gt;3,TRUE)</formula>
    </cfRule>
  </conditionalFormatting>
  <conditionalFormatting sqref="R12">
    <cfRule type="expression" dxfId="171" priority="55" stopIfTrue="1">
      <formula>IF($AD$12&lt;0.02,TRUE)</formula>
    </cfRule>
    <cfRule type="expression" dxfId="170" priority="56" stopIfTrue="1">
      <formula>IF($AD$12&gt;3,TRUE)</formula>
    </cfRule>
  </conditionalFormatting>
  <conditionalFormatting sqref="R13">
    <cfRule type="expression" dxfId="169" priority="57" stopIfTrue="1">
      <formula>IF($AD$13&lt;0.02,TRUE)</formula>
    </cfRule>
    <cfRule type="expression" dxfId="168" priority="58" stopIfTrue="1">
      <formula>IF($AD$13&gt;3,TRUE)</formula>
    </cfRule>
  </conditionalFormatting>
  <conditionalFormatting sqref="R14">
    <cfRule type="expression" dxfId="167" priority="59" stopIfTrue="1">
      <formula>IF($AD$14&lt;0.02,TRUE)</formula>
    </cfRule>
    <cfRule type="expression" dxfId="166" priority="60" stopIfTrue="1">
      <formula>IF($AD$14&gt;3,TRUE)</formula>
    </cfRule>
  </conditionalFormatting>
  <conditionalFormatting sqref="R16">
    <cfRule type="expression" dxfId="165" priority="61" stopIfTrue="1">
      <formula>IF($AD$16&lt;0.02,TRUE)</formula>
    </cfRule>
    <cfRule type="expression" dxfId="164" priority="62" stopIfTrue="1">
      <formula>IF($AD$16&gt;3,TRUE)</formula>
    </cfRule>
  </conditionalFormatting>
  <conditionalFormatting sqref="R17">
    <cfRule type="expression" dxfId="163" priority="63" stopIfTrue="1">
      <formula>IF($AD$17&lt;0.02,TRUE)</formula>
    </cfRule>
    <cfRule type="expression" dxfId="162" priority="64" stopIfTrue="1">
      <formula>IF($AD$17&gt;3,TRUE)</formula>
    </cfRule>
  </conditionalFormatting>
  <conditionalFormatting sqref="R18">
    <cfRule type="expression" dxfId="161" priority="65" stopIfTrue="1">
      <formula>IF($AD$18&lt;0.02,TRUE)</formula>
    </cfRule>
    <cfRule type="expression" dxfId="160" priority="66" stopIfTrue="1">
      <formula>IF($AD$18&gt;3,TRUE)</formula>
    </cfRule>
  </conditionalFormatting>
  <conditionalFormatting sqref="R19">
    <cfRule type="expression" dxfId="159" priority="67" stopIfTrue="1">
      <formula>IF($AD$19&lt;0.02,TRUE)</formula>
    </cfRule>
    <cfRule type="expression" dxfId="158" priority="68" stopIfTrue="1">
      <formula>IF($AD$19&gt;3,TRUE)</formula>
    </cfRule>
  </conditionalFormatting>
  <conditionalFormatting sqref="R20">
    <cfRule type="expression" dxfId="157" priority="69" stopIfTrue="1">
      <formula>IF($AD$20&lt;0.02,TRUE)</formula>
    </cfRule>
    <cfRule type="expression" dxfId="156" priority="70" stopIfTrue="1">
      <formula>IF($AD$20&gt;3,TRUE)</formula>
    </cfRule>
  </conditionalFormatting>
  <dataValidations count="2">
    <dataValidation type="whole" operator="equal" allowBlank="1" showInputMessage="1" showErrorMessage="1" sqref="H8:H20 AB8:AC20">
      <formula1>342625462346</formula1>
    </dataValidation>
    <dataValidation operator="equal" allowBlank="1" showInputMessage="1" showErrorMessage="1" sqref="Q8:Q20 N8:N20 K8:K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11.xml><?xml version="1.0" encoding="utf-8"?>
<worksheet xmlns="http://schemas.openxmlformats.org/spreadsheetml/2006/main" xmlns:r="http://schemas.openxmlformats.org/officeDocument/2006/relationships">
  <sheetPr codeName="Sheet11">
    <pageSetUpPr fitToPage="1"/>
  </sheetPr>
  <dimension ref="A1:AL138"/>
  <sheetViews>
    <sheetView topLeftCell="A22" zoomScale="75" workbookViewId="0">
      <selection activeCell="B20" sqref="B6:AC20"/>
    </sheetView>
  </sheetViews>
  <sheetFormatPr defaultColWidth="0" defaultRowHeight="15.75"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5.42578125" style="18" customWidth="1"/>
    <col min="10" max="10" width="7.5703125" style="18" hidden="1" customWidth="1"/>
    <col min="11" max="11" width="7.42578125" style="18" hidden="1" customWidth="1"/>
    <col min="12" max="12" width="15.42578125" style="18" customWidth="1"/>
    <col min="13" max="13" width="7.85546875" style="18" hidden="1" customWidth="1"/>
    <col min="14" max="14" width="5.85546875" style="18" hidden="1" customWidth="1"/>
    <col min="15" max="15" width="15.42578125" style="18" customWidth="1"/>
    <col min="16" max="16" width="7.42578125" style="18" hidden="1" customWidth="1"/>
    <col min="17" max="17" width="5.7109375" style="18" hidden="1" customWidth="1"/>
    <col min="18" max="18" width="1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INFO'!H32)</f>
        <v xml:space="preserve">Please complete and return by 12 Oct 2012; </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193</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181</v>
      </c>
      <c r="J7" s="31" t="s">
        <v>64</v>
      </c>
      <c r="K7" s="1" t="s">
        <v>2</v>
      </c>
      <c r="L7" s="1" t="s">
        <v>182</v>
      </c>
      <c r="M7" s="1" t="s">
        <v>65</v>
      </c>
      <c r="N7" s="1" t="s">
        <v>2</v>
      </c>
      <c r="O7" s="1" t="s">
        <v>183</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IF(June!B8="","",June!B8)</f>
        <v>Bring Head</v>
      </c>
      <c r="C8" s="118" t="str">
        <f>IF(June!C8="","",June!C8)</f>
        <v>SCAP1</v>
      </c>
      <c r="D8" s="111" t="str">
        <f>IF(B8="","",June!D8)</f>
        <v>CAR/L/1015854</v>
      </c>
      <c r="E8" s="111" t="str">
        <f>IF(June!B8="","",June!E8)</f>
        <v>ORK</v>
      </c>
      <c r="F8" s="5"/>
      <c r="G8" s="111">
        <f>IF(B8="","",June!G8)</f>
        <v>968</v>
      </c>
      <c r="H8" s="34" t="str">
        <f t="shared" ref="H8:H13" si="0">IF((F8&gt;G8),((F8-G8)/G8),"")</f>
        <v/>
      </c>
      <c r="I8" s="137"/>
      <c r="J8" s="43">
        <f>I8*10</f>
        <v>0</v>
      </c>
      <c r="K8" s="43">
        <f>IF(B8="","",IF(June!K8="",July!J8,June!K8+July!J8))</f>
        <v>0</v>
      </c>
      <c r="L8" s="5"/>
      <c r="M8" s="43">
        <f>L8/2</f>
        <v>0</v>
      </c>
      <c r="N8" s="43">
        <f>IF(B8="","",IF(June!N8="",July!M8,June!N8+July!M8))</f>
        <v>0</v>
      </c>
      <c r="O8" s="5"/>
      <c r="P8" s="43">
        <f>O8</f>
        <v>0</v>
      </c>
      <c r="Q8" s="43">
        <f>IF(B8="","",IF(June!Q8="",July!P8,June!Q8+July!P8))</f>
        <v>0</v>
      </c>
      <c r="R8" s="5"/>
      <c r="S8" s="43">
        <f>R8/500</f>
        <v>0</v>
      </c>
      <c r="T8" s="43">
        <f>IF(B8="","",IF(June!T8="",July!S8,June!T8+July!S8))</f>
        <v>0</v>
      </c>
      <c r="U8" s="5"/>
      <c r="V8" s="43">
        <f>U8*10</f>
        <v>0</v>
      </c>
      <c r="W8" s="43">
        <f>IF(B8="","",IF(June!W8="",July!V8,June!W8+July!V8))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IF(June!B9="","",June!B9)</f>
        <v>Eday Sound</v>
      </c>
      <c r="C9" s="118" t="str">
        <f>IF(June!C9="","",June!C9)</f>
        <v>EDA1</v>
      </c>
      <c r="D9" s="111" t="str">
        <f>IF(B9="","",June!D9)</f>
        <v>CAR/L/1003956</v>
      </c>
      <c r="E9" s="111" t="str">
        <f>IF(June!B9="","",June!E9)</f>
        <v>ORK</v>
      </c>
      <c r="F9" s="5"/>
      <c r="G9" s="111">
        <f>IF(B9="","",June!G9)</f>
        <v>800</v>
      </c>
      <c r="H9" s="34" t="str">
        <f t="shared" si="0"/>
        <v/>
      </c>
      <c r="I9" s="137"/>
      <c r="J9" s="43">
        <f t="shared" ref="J9:J20" si="3">I9*10</f>
        <v>0</v>
      </c>
      <c r="K9" s="43">
        <f>IF(B9="","",IF(June!K9="",July!J9,June!K9+July!J9))</f>
        <v>0</v>
      </c>
      <c r="L9" s="5"/>
      <c r="M9" s="43">
        <f t="shared" ref="M9:M20" si="4">L9/2</f>
        <v>0</v>
      </c>
      <c r="N9" s="43">
        <f>IF(B9="","",IF(June!N9="",July!M9,June!N9+July!M9))</f>
        <v>0</v>
      </c>
      <c r="O9" s="5"/>
      <c r="P9" s="43">
        <f t="shared" ref="P9:P20" si="5">O9</f>
        <v>0</v>
      </c>
      <c r="Q9" s="43">
        <f>IF(B9="","",IF(June!Q9="",July!P9,June!Q9+July!P9))</f>
        <v>0</v>
      </c>
      <c r="R9" s="5"/>
      <c r="S9" s="43">
        <f t="shared" ref="S9:S20" si="6">R9/500</f>
        <v>0</v>
      </c>
      <c r="T9" s="43">
        <f>IF(B9="","",IF(June!T9="",July!S9,June!T9+July!S9))</f>
        <v>0</v>
      </c>
      <c r="U9" s="5"/>
      <c r="V9" s="43">
        <f t="shared" ref="V9:V20" si="7">U9*10</f>
        <v>0</v>
      </c>
      <c r="W9" s="43">
        <f>IF(B9="","",IF(June!W9="",July!V9,June!W9+July!V9))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IF(June!B10="","",June!B10)</f>
        <v>Kirk Taing</v>
      </c>
      <c r="C10" s="118" t="str">
        <f>IF(June!C10="","",June!C10)</f>
        <v>MILL1</v>
      </c>
      <c r="D10" s="111" t="str">
        <f>IF(B10="","",June!D10)</f>
        <v>CAR/L/1003952</v>
      </c>
      <c r="E10" s="111" t="str">
        <f>IF(June!B10="","",June!E10)</f>
        <v>ORK</v>
      </c>
      <c r="F10" s="5"/>
      <c r="G10" s="111">
        <f>IF(B10="","",June!G10)</f>
        <v>800</v>
      </c>
      <c r="H10" s="34" t="str">
        <f t="shared" si="0"/>
        <v/>
      </c>
      <c r="I10" s="137"/>
      <c r="J10" s="43">
        <f t="shared" si="3"/>
        <v>0</v>
      </c>
      <c r="K10" s="43">
        <f>IF(B10="","",IF(June!K10="",July!J10,June!K10+July!J10))</f>
        <v>0</v>
      </c>
      <c r="L10" s="5"/>
      <c r="M10" s="43">
        <f t="shared" si="4"/>
        <v>0</v>
      </c>
      <c r="N10" s="43">
        <f>IF(B10="","",IF(June!N10="",July!M10,June!N10+July!M10))</f>
        <v>0</v>
      </c>
      <c r="O10" s="5"/>
      <c r="P10" s="43">
        <f t="shared" si="5"/>
        <v>0</v>
      </c>
      <c r="Q10" s="43">
        <f>IF(B10="","",IF(June!Q10="",July!P10,June!Q10+July!P10))</f>
        <v>0</v>
      </c>
      <c r="R10" s="5"/>
      <c r="S10" s="43">
        <f t="shared" si="6"/>
        <v>0</v>
      </c>
      <c r="T10" s="43">
        <f>IF(B10="","",IF(June!T10="",July!S10,June!T10+July!S10))</f>
        <v>0</v>
      </c>
      <c r="U10" s="5"/>
      <c r="V10" s="43">
        <f t="shared" si="7"/>
        <v>0</v>
      </c>
      <c r="W10" s="43">
        <f>IF(B10="","",IF(June!W10="",July!V10,June!W10+July!V10))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IF(June!B11="","",June!B11)</f>
        <v>Mill Bay, Stronsay</v>
      </c>
      <c r="C11" s="118" t="str">
        <f>IF(June!C11="","",June!C11)</f>
        <v>MIL1</v>
      </c>
      <c r="D11" s="111" t="str">
        <f>IF(B11="","",June!D11)</f>
        <v>CAR/L/1034607</v>
      </c>
      <c r="E11" s="111" t="str">
        <f>IF(June!B11="","",June!E11)</f>
        <v>ORK</v>
      </c>
      <c r="F11" s="5"/>
      <c r="G11" s="111">
        <f>IF(B11="","",June!G11)</f>
        <v>750</v>
      </c>
      <c r="H11" s="34" t="str">
        <f t="shared" si="0"/>
        <v/>
      </c>
      <c r="I11" s="137"/>
      <c r="J11" s="43">
        <f t="shared" si="3"/>
        <v>0</v>
      </c>
      <c r="K11" s="43">
        <f>IF(B11="","",IF(June!K11="",July!J11,June!K11+July!J11))</f>
        <v>0</v>
      </c>
      <c r="L11" s="5"/>
      <c r="M11" s="43">
        <f t="shared" si="4"/>
        <v>0</v>
      </c>
      <c r="N11" s="43">
        <f>IF(B11="","",IF(June!N11="",July!M11,June!N11+July!M11))</f>
        <v>0</v>
      </c>
      <c r="O11" s="5"/>
      <c r="P11" s="43">
        <f t="shared" si="5"/>
        <v>0</v>
      </c>
      <c r="Q11" s="43">
        <f>IF(B11="","",IF(June!Q11="",July!P11,June!Q11+July!P11))</f>
        <v>0</v>
      </c>
      <c r="R11" s="5"/>
      <c r="S11" s="43">
        <f t="shared" si="6"/>
        <v>0</v>
      </c>
      <c r="T11" s="43">
        <f>IF(B11="","",IF(June!T11="",July!S11,June!T11+July!S11))</f>
        <v>0</v>
      </c>
      <c r="U11" s="5"/>
      <c r="V11" s="43">
        <f t="shared" si="7"/>
        <v>0</v>
      </c>
      <c r="W11" s="43">
        <f>IF(B11="","",IF(June!W11="",July!V11,June!W11+July!V11))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IF(June!B12="","",June!B12)</f>
        <v>Puldrite Bay</v>
      </c>
      <c r="C12" s="118" t="str">
        <f>IF(June!C12="","",June!C12)</f>
        <v>PUL1</v>
      </c>
      <c r="D12" s="111" t="str">
        <f>IF(B12="","",June!D12)</f>
        <v>CAR/L/1003954</v>
      </c>
      <c r="E12" s="111" t="str">
        <f>IF(June!B12="","",June!E12)</f>
        <v>ORK</v>
      </c>
      <c r="F12" s="5"/>
      <c r="G12" s="111">
        <f>IF(B12="","",June!G12)</f>
        <v>980</v>
      </c>
      <c r="H12" s="34" t="str">
        <f t="shared" si="0"/>
        <v/>
      </c>
      <c r="I12" s="137"/>
      <c r="J12" s="43">
        <f t="shared" si="3"/>
        <v>0</v>
      </c>
      <c r="K12" s="43">
        <f>IF(B12="","",IF(June!K12="",July!J12,June!K12+July!J12))</f>
        <v>0</v>
      </c>
      <c r="L12" s="5"/>
      <c r="M12" s="43">
        <f t="shared" si="4"/>
        <v>0</v>
      </c>
      <c r="N12" s="43">
        <f>IF(B12="","",IF(June!N12="",July!M12,June!N12+July!M12))</f>
        <v>0</v>
      </c>
      <c r="O12" s="5"/>
      <c r="P12" s="43">
        <f t="shared" si="5"/>
        <v>0</v>
      </c>
      <c r="Q12" s="43">
        <f>IF(B12="","",IF(June!Q12="",July!P12,June!Q12+July!P12))</f>
        <v>0</v>
      </c>
      <c r="R12" s="5"/>
      <c r="S12" s="43">
        <f t="shared" si="6"/>
        <v>0</v>
      </c>
      <c r="T12" s="43">
        <f>IF(B12="","",IF(June!T12="",July!S12,June!T12+July!S12))</f>
        <v>0</v>
      </c>
      <c r="U12" s="5"/>
      <c r="V12" s="43">
        <f t="shared" si="7"/>
        <v>0</v>
      </c>
      <c r="W12" s="43">
        <f>IF(B12="","",IF(June!W12="",July!V12,June!W12+July!V12))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IF(June!B13="","",June!B13)</f>
        <v>Toy Ness</v>
      </c>
      <c r="C13" s="118" t="str">
        <f>IF(June!C13="","",June!C13)</f>
        <v>TOYN1</v>
      </c>
      <c r="D13" s="111" t="str">
        <f>IF(B13="","",June!D13)</f>
        <v>CAR/L/1015855</v>
      </c>
      <c r="E13" s="111" t="str">
        <f>IF(June!B13="","",June!E13)</f>
        <v>ORK</v>
      </c>
      <c r="F13" s="5"/>
      <c r="G13" s="111">
        <f>IF(B13="","",June!G13)</f>
        <v>650</v>
      </c>
      <c r="H13" s="34" t="str">
        <f t="shared" si="0"/>
        <v/>
      </c>
      <c r="I13" s="137"/>
      <c r="J13" s="43">
        <f t="shared" si="3"/>
        <v>0</v>
      </c>
      <c r="K13" s="43">
        <f>IF(B13="","",IF(June!K13="",July!J13,June!K13+July!J13))</f>
        <v>0</v>
      </c>
      <c r="L13" s="5"/>
      <c r="M13" s="43">
        <f t="shared" si="4"/>
        <v>0</v>
      </c>
      <c r="N13" s="43">
        <f>IF(B13="","",IF(June!N13="",July!M13,June!N13+July!M13))</f>
        <v>0</v>
      </c>
      <c r="O13" s="5"/>
      <c r="P13" s="43">
        <f t="shared" si="5"/>
        <v>0</v>
      </c>
      <c r="Q13" s="43">
        <f>IF(B13="","",IF(June!Q13="",July!P13,June!Q13+July!P13))</f>
        <v>0</v>
      </c>
      <c r="R13" s="5"/>
      <c r="S13" s="43">
        <f t="shared" si="6"/>
        <v>0</v>
      </c>
      <c r="T13" s="43">
        <f>IF(B13="","",IF(June!T13="",July!S13,June!T13+July!S13))</f>
        <v>0</v>
      </c>
      <c r="U13" s="5"/>
      <c r="V13" s="43">
        <f t="shared" si="7"/>
        <v>0</v>
      </c>
      <c r="W13" s="43">
        <f>IF(B13="","",IF(June!W13="",July!V13,June!W13+July!V13))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IF(June!B14="","",June!B14)</f>
        <v>Veantrow Bay</v>
      </c>
      <c r="C14" s="118" t="str">
        <f>IF(June!C14="","",June!C14)</f>
        <v>VEA1</v>
      </c>
      <c r="D14" s="111" t="str">
        <f>IF(B14="","",June!D14)</f>
        <v>CAR/L/1003931</v>
      </c>
      <c r="E14" s="111" t="str">
        <f>IF(June!B14="","",June!E14)</f>
        <v>ORK</v>
      </c>
      <c r="F14" s="5"/>
      <c r="G14" s="111">
        <f>IF(B14="","",June!G14)</f>
        <v>1264</v>
      </c>
      <c r="H14" s="34" t="str">
        <f t="shared" ref="H14:H20" si="10">IF((F14&gt;G14),((F14-G14)/G14),"")</f>
        <v/>
      </c>
      <c r="I14" s="137"/>
      <c r="J14" s="43">
        <f t="shared" si="3"/>
        <v>0</v>
      </c>
      <c r="K14" s="43">
        <f>IF(B14="","",IF(June!K14="",July!J14,June!K14+July!J14))</f>
        <v>0</v>
      </c>
      <c r="L14" s="5"/>
      <c r="M14" s="43">
        <f t="shared" si="4"/>
        <v>0</v>
      </c>
      <c r="N14" s="43">
        <f>IF(B14="","",IF(June!N14="",July!M14,June!N14+July!M14))</f>
        <v>0</v>
      </c>
      <c r="O14" s="5"/>
      <c r="P14" s="43">
        <f t="shared" si="5"/>
        <v>0</v>
      </c>
      <c r="Q14" s="43">
        <f>IF(B14="","",IF(June!Q14="",July!P14,June!Q14+July!P14))</f>
        <v>0</v>
      </c>
      <c r="R14" s="5"/>
      <c r="S14" s="43">
        <f t="shared" si="6"/>
        <v>0</v>
      </c>
      <c r="T14" s="43">
        <f>IF(B14="","",IF(June!T14="",July!S14,June!T14+July!S14))</f>
        <v>0</v>
      </c>
      <c r="U14" s="5"/>
      <c r="V14" s="43">
        <f t="shared" si="7"/>
        <v>0</v>
      </c>
      <c r="W14" s="43">
        <f>IF(B14="","",IF(June!W14="",July!V14,June!W14+July!V14))</f>
        <v>0</v>
      </c>
      <c r="X14" s="5"/>
      <c r="Y14" s="5"/>
      <c r="Z14" s="5"/>
      <c r="AA14" s="5"/>
      <c r="AB14" s="135">
        <f t="shared" si="1"/>
        <v>-1264</v>
      </c>
      <c r="AC14" s="135" t="str">
        <f t="shared" si="8"/>
        <v/>
      </c>
      <c r="AD14" s="18" t="e">
        <f t="shared" si="2"/>
        <v>#DIV/0!</v>
      </c>
    </row>
    <row r="15" spans="1:38" ht="15.75" customHeight="1">
      <c r="A15" s="138" t="str">
        <f t="shared" si="9"/>
        <v/>
      </c>
      <c r="B15" s="117" t="str">
        <f>IF(June!B15="","",June!B15)</f>
        <v/>
      </c>
      <c r="C15" s="118" t="str">
        <f>IF(June!C15="","",June!C15)</f>
        <v/>
      </c>
      <c r="D15" s="111" t="str">
        <f>IF(B15="","",June!D15)</f>
        <v/>
      </c>
      <c r="E15" s="111" t="str">
        <f>IF(June!B15="","",June!E15)</f>
        <v/>
      </c>
      <c r="F15" s="5"/>
      <c r="G15" s="111" t="str">
        <f>IF(B15="","",June!G15)</f>
        <v/>
      </c>
      <c r="H15" s="34" t="str">
        <f t="shared" si="10"/>
        <v/>
      </c>
      <c r="I15" s="137"/>
      <c r="J15" s="43">
        <f t="shared" si="3"/>
        <v>0</v>
      </c>
      <c r="K15" s="43" t="str">
        <f>IF(B15="","",IF(June!K15="",July!J15,June!K15+July!J15))</f>
        <v/>
      </c>
      <c r="L15" s="5"/>
      <c r="M15" s="43">
        <f t="shared" si="4"/>
        <v>0</v>
      </c>
      <c r="N15" s="43" t="str">
        <f>IF(B15="","",IF(June!N15="",July!M15,June!N15+July!M15))</f>
        <v/>
      </c>
      <c r="O15" s="5"/>
      <c r="P15" s="43">
        <f t="shared" si="5"/>
        <v>0</v>
      </c>
      <c r="Q15" s="43" t="str">
        <f>IF(B15="","",IF(June!Q15="",July!P15,June!Q15+July!P15))</f>
        <v/>
      </c>
      <c r="R15" s="5"/>
      <c r="S15" s="43">
        <f t="shared" si="6"/>
        <v>0</v>
      </c>
      <c r="T15" s="43" t="str">
        <f>IF(B15="","",IF(June!T15="",July!S15,June!T15+July!S15))</f>
        <v/>
      </c>
      <c r="U15" s="5"/>
      <c r="V15" s="43">
        <f t="shared" si="7"/>
        <v>0</v>
      </c>
      <c r="W15" s="43" t="str">
        <f>IF(B15="","",IF(June!W15="",July!V15,June!W15+July!V15))</f>
        <v/>
      </c>
      <c r="X15" s="5"/>
      <c r="Y15" s="5"/>
      <c r="Z15" s="5"/>
      <c r="AA15" s="5"/>
      <c r="AB15" s="135" t="e">
        <f t="shared" si="1"/>
        <v>#VALUE!</v>
      </c>
      <c r="AC15" s="135"/>
      <c r="AD15" s="18" t="e">
        <f t="shared" si="2"/>
        <v>#DIV/0!</v>
      </c>
    </row>
    <row r="16" spans="1:38" ht="15.75" customHeight="1">
      <c r="A16" s="138" t="str">
        <f t="shared" si="9"/>
        <v/>
      </c>
      <c r="B16" s="117" t="str">
        <f>IF(June!B16="","",June!B16)</f>
        <v/>
      </c>
      <c r="C16" s="118" t="str">
        <f>IF(June!C16="","",June!C16)</f>
        <v/>
      </c>
      <c r="D16" s="111" t="str">
        <f>IF(B16="","",June!D16)</f>
        <v/>
      </c>
      <c r="E16" s="111" t="str">
        <f>IF(June!B16="","",June!E16)</f>
        <v/>
      </c>
      <c r="F16" s="5"/>
      <c r="G16" s="111" t="str">
        <f>IF(B16="","",June!G16)</f>
        <v/>
      </c>
      <c r="H16" s="34" t="str">
        <f t="shared" si="10"/>
        <v/>
      </c>
      <c r="I16" s="137"/>
      <c r="J16" s="43">
        <f t="shared" si="3"/>
        <v>0</v>
      </c>
      <c r="K16" s="43" t="str">
        <f>IF(B16="","",IF(June!K16="",July!J16,June!K16+July!J16))</f>
        <v/>
      </c>
      <c r="L16" s="5"/>
      <c r="M16" s="43">
        <f t="shared" si="4"/>
        <v>0</v>
      </c>
      <c r="N16" s="43" t="str">
        <f>IF(B16="","",IF(June!N16="",July!M16,June!N16+July!M16))</f>
        <v/>
      </c>
      <c r="O16" s="5"/>
      <c r="P16" s="43">
        <f t="shared" si="5"/>
        <v>0</v>
      </c>
      <c r="Q16" s="43" t="str">
        <f>IF(B16="","",IF(June!Q16="",July!P16,June!Q16+July!P16))</f>
        <v/>
      </c>
      <c r="R16" s="5"/>
      <c r="S16" s="43">
        <f t="shared" si="6"/>
        <v>0</v>
      </c>
      <c r="T16" s="43" t="str">
        <f>IF(B16="","",IF(June!T16="",July!S16,June!T16+July!S16))</f>
        <v/>
      </c>
      <c r="U16" s="5"/>
      <c r="V16" s="43">
        <f t="shared" si="7"/>
        <v>0</v>
      </c>
      <c r="W16" s="43" t="str">
        <f>IF(B16="","",IF(June!W16="",July!V16,June!W16+July!V16))</f>
        <v/>
      </c>
      <c r="X16" s="5"/>
      <c r="Y16" s="5"/>
      <c r="Z16" s="5"/>
      <c r="AA16" s="5"/>
      <c r="AB16" s="135" t="e">
        <f t="shared" si="1"/>
        <v>#VALUE!</v>
      </c>
      <c r="AC16" s="135"/>
      <c r="AD16" s="18" t="e">
        <f t="shared" si="2"/>
        <v>#DIV/0!</v>
      </c>
    </row>
    <row r="17" spans="1:30" ht="15.75" customHeight="1">
      <c r="A17" s="138" t="str">
        <f t="shared" si="9"/>
        <v/>
      </c>
      <c r="B17" s="117" t="str">
        <f>IF(June!B17="","",June!B17)</f>
        <v/>
      </c>
      <c r="C17" s="118" t="str">
        <f>IF(June!C17="","",June!C17)</f>
        <v/>
      </c>
      <c r="D17" s="111" t="str">
        <f>IF(B17="","",June!D17)</f>
        <v/>
      </c>
      <c r="E17" s="111" t="str">
        <f>IF(June!B17="","",June!E17)</f>
        <v/>
      </c>
      <c r="F17" s="5"/>
      <c r="G17" s="111" t="str">
        <f>IF(B17="","",June!G17)</f>
        <v/>
      </c>
      <c r="H17" s="34" t="str">
        <f t="shared" si="10"/>
        <v/>
      </c>
      <c r="I17" s="137"/>
      <c r="J17" s="43">
        <f t="shared" si="3"/>
        <v>0</v>
      </c>
      <c r="K17" s="43" t="str">
        <f>IF(B17="","",IF(June!K17="",July!J17,June!K17+July!J17))</f>
        <v/>
      </c>
      <c r="L17" s="5"/>
      <c r="M17" s="43">
        <f t="shared" si="4"/>
        <v>0</v>
      </c>
      <c r="N17" s="43" t="str">
        <f>IF(B17="","",IF(June!N17="",July!M17,June!N17+July!M17))</f>
        <v/>
      </c>
      <c r="O17" s="5"/>
      <c r="P17" s="43">
        <f t="shared" si="5"/>
        <v>0</v>
      </c>
      <c r="Q17" s="43" t="str">
        <f>IF(B17="","",IF(June!Q17="",July!P17,June!Q17+July!P17))</f>
        <v/>
      </c>
      <c r="R17" s="5"/>
      <c r="S17" s="43">
        <f t="shared" si="6"/>
        <v>0</v>
      </c>
      <c r="T17" s="43" t="str">
        <f>IF(B17="","",IF(June!T17="",July!S17,June!T17+July!S17))</f>
        <v/>
      </c>
      <c r="U17" s="5"/>
      <c r="V17" s="43">
        <f t="shared" si="7"/>
        <v>0</v>
      </c>
      <c r="W17" s="43" t="str">
        <f>IF(B17="","",IF(June!W17="",July!V17,June!W17+July!V17))</f>
        <v/>
      </c>
      <c r="X17" s="5"/>
      <c r="Y17" s="5"/>
      <c r="Z17" s="5"/>
      <c r="AA17" s="5"/>
      <c r="AB17" s="135" t="e">
        <f t="shared" si="1"/>
        <v>#VALUE!</v>
      </c>
      <c r="AC17" s="135"/>
      <c r="AD17" s="18" t="e">
        <f t="shared" si="2"/>
        <v>#DIV/0!</v>
      </c>
    </row>
    <row r="18" spans="1:30" ht="15.75" customHeight="1">
      <c r="A18" s="138" t="str">
        <f t="shared" si="9"/>
        <v/>
      </c>
      <c r="B18" s="117" t="str">
        <f>IF(June!B18="","",June!B18)</f>
        <v/>
      </c>
      <c r="C18" s="118" t="str">
        <f>IF(June!C18="","",June!C18)</f>
        <v/>
      </c>
      <c r="D18" s="111" t="str">
        <f>IF(B18="","",June!D18)</f>
        <v/>
      </c>
      <c r="E18" s="111" t="str">
        <f>IF(June!B18="","",June!E18)</f>
        <v/>
      </c>
      <c r="F18" s="5"/>
      <c r="G18" s="111" t="str">
        <f>IF(B18="","",June!G18)</f>
        <v/>
      </c>
      <c r="H18" s="34" t="str">
        <f t="shared" si="10"/>
        <v/>
      </c>
      <c r="I18" s="137"/>
      <c r="J18" s="43">
        <f t="shared" si="3"/>
        <v>0</v>
      </c>
      <c r="K18" s="43" t="str">
        <f>IF(B18="","",IF(June!K18="",July!J18,June!K18+July!J18))</f>
        <v/>
      </c>
      <c r="L18" s="5"/>
      <c r="M18" s="43">
        <f t="shared" si="4"/>
        <v>0</v>
      </c>
      <c r="N18" s="43" t="str">
        <f>IF(B18="","",IF(June!N18="",July!M18,June!N18+July!M18))</f>
        <v/>
      </c>
      <c r="O18" s="5"/>
      <c r="P18" s="43">
        <f t="shared" si="5"/>
        <v>0</v>
      </c>
      <c r="Q18" s="43" t="str">
        <f>IF(B18="","",IF(June!Q18="",July!P18,June!Q18+July!P18))</f>
        <v/>
      </c>
      <c r="R18" s="5"/>
      <c r="S18" s="43">
        <f t="shared" si="6"/>
        <v>0</v>
      </c>
      <c r="T18" s="43" t="str">
        <f>IF(B18="","",IF(June!T18="",July!S18,June!T18+July!S18))</f>
        <v/>
      </c>
      <c r="U18" s="5"/>
      <c r="V18" s="43">
        <f t="shared" si="7"/>
        <v>0</v>
      </c>
      <c r="W18" s="43" t="str">
        <f>IF(B18="","",IF(June!W18="",July!V18,June!W18+July!V18))</f>
        <v/>
      </c>
      <c r="X18" s="5"/>
      <c r="Y18" s="5"/>
      <c r="Z18" s="5"/>
      <c r="AA18" s="5"/>
      <c r="AB18" s="135" t="e">
        <f t="shared" si="1"/>
        <v>#VALUE!</v>
      </c>
      <c r="AC18" s="135"/>
      <c r="AD18" s="18" t="e">
        <f t="shared" si="2"/>
        <v>#DIV/0!</v>
      </c>
    </row>
    <row r="19" spans="1:30" ht="15.75" customHeight="1">
      <c r="A19" s="138" t="str">
        <f t="shared" si="9"/>
        <v/>
      </c>
      <c r="B19" s="117" t="str">
        <f>IF(June!B19="","",June!B19)</f>
        <v/>
      </c>
      <c r="C19" s="118" t="str">
        <f>IF(June!C19="","",June!C19)</f>
        <v/>
      </c>
      <c r="D19" s="111" t="str">
        <f>IF(B19="","",June!D19)</f>
        <v/>
      </c>
      <c r="E19" s="111" t="str">
        <f>IF(June!B19="","",June!E19)</f>
        <v/>
      </c>
      <c r="F19" s="5"/>
      <c r="G19" s="111" t="str">
        <f>IF(B19="","",June!G19)</f>
        <v/>
      </c>
      <c r="H19" s="34" t="str">
        <f t="shared" si="10"/>
        <v/>
      </c>
      <c r="I19" s="137"/>
      <c r="J19" s="43">
        <f t="shared" si="3"/>
        <v>0</v>
      </c>
      <c r="K19" s="43" t="str">
        <f>IF(B19="","",IF(June!K19="",July!J19,June!K19+July!J19))</f>
        <v/>
      </c>
      <c r="L19" s="5"/>
      <c r="M19" s="43">
        <f t="shared" si="4"/>
        <v>0</v>
      </c>
      <c r="N19" s="43" t="str">
        <f>IF(B19="","",IF(June!N19="",July!M19,June!N19+July!M19))</f>
        <v/>
      </c>
      <c r="O19" s="5"/>
      <c r="P19" s="43">
        <f t="shared" si="5"/>
        <v>0</v>
      </c>
      <c r="Q19" s="43" t="str">
        <f>IF(B19="","",IF(June!Q19="",July!P19,June!Q19+July!P19))</f>
        <v/>
      </c>
      <c r="R19" s="5"/>
      <c r="S19" s="43">
        <f t="shared" si="6"/>
        <v>0</v>
      </c>
      <c r="T19" s="43" t="str">
        <f>IF(B19="","",IF(June!T19="",July!S19,June!T19+July!S19))</f>
        <v/>
      </c>
      <c r="U19" s="5"/>
      <c r="V19" s="43">
        <f t="shared" si="7"/>
        <v>0</v>
      </c>
      <c r="W19" s="43" t="str">
        <f>IF(B19="","",IF(June!W19="",July!V19,June!W19+July!V19))</f>
        <v/>
      </c>
      <c r="X19" s="5"/>
      <c r="Y19" s="5"/>
      <c r="Z19" s="5"/>
      <c r="AA19" s="5"/>
      <c r="AB19" s="135" t="e">
        <f t="shared" si="1"/>
        <v>#VALUE!</v>
      </c>
      <c r="AC19" s="135"/>
      <c r="AD19" s="18" t="e">
        <f t="shared" si="2"/>
        <v>#DIV/0!</v>
      </c>
    </row>
    <row r="20" spans="1:30" ht="15.75" customHeight="1">
      <c r="A20" s="138" t="str">
        <f t="shared" si="9"/>
        <v/>
      </c>
      <c r="B20" s="119" t="str">
        <f>IF(June!B20="","",June!B20)</f>
        <v/>
      </c>
      <c r="C20" s="120" t="str">
        <f>IF(June!C20="","",June!C20)</f>
        <v/>
      </c>
      <c r="D20" s="112" t="str">
        <f>IF(B20="","",June!D20)</f>
        <v/>
      </c>
      <c r="E20" s="112" t="str">
        <f>IF(June!B20="","",June!E20)</f>
        <v/>
      </c>
      <c r="F20" s="5"/>
      <c r="G20" s="112" t="str">
        <f>IF(B20="","",June!G20)</f>
        <v/>
      </c>
      <c r="H20" s="41" t="str">
        <f t="shared" si="10"/>
        <v/>
      </c>
      <c r="I20" s="137"/>
      <c r="J20" s="43">
        <f t="shared" si="3"/>
        <v>0</v>
      </c>
      <c r="K20" s="43" t="str">
        <f>IF(B20="","",IF(June!K20="",July!J20,June!K20+July!J20))</f>
        <v/>
      </c>
      <c r="L20" s="5"/>
      <c r="M20" s="43">
        <f t="shared" si="4"/>
        <v>0</v>
      </c>
      <c r="N20" s="43" t="str">
        <f>IF(B20="","",IF(June!N20="",July!M20,June!N20+July!M20))</f>
        <v/>
      </c>
      <c r="O20" s="5"/>
      <c r="P20" s="43">
        <f t="shared" si="5"/>
        <v>0</v>
      </c>
      <c r="Q20" s="43" t="str">
        <f>IF(B20="","",IF(June!Q20="",July!P20,June!Q20+July!P20))</f>
        <v/>
      </c>
      <c r="R20" s="5"/>
      <c r="S20" s="43">
        <f t="shared" si="6"/>
        <v>0</v>
      </c>
      <c r="T20" s="43" t="str">
        <f>IF(B20="","",IF(June!T20="",July!S20,June!T20+July!S20))</f>
        <v/>
      </c>
      <c r="U20" s="5"/>
      <c r="V20" s="43">
        <f t="shared" si="7"/>
        <v>0</v>
      </c>
      <c r="W20" s="43" t="str">
        <f>IF(B20="","",IF(June!W20="",July!V20,June!W20+July!V20))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155" priority="3" stopIfTrue="1">
      <formula>-IF($AD$11&lt;0.02,TRUE)</formula>
    </cfRule>
    <cfRule type="expression" dxfId="154" priority="4" stopIfTrue="1">
      <formula>-IF($AD$11&gt;3,TRUE)</formula>
    </cfRule>
  </conditionalFormatting>
  <conditionalFormatting sqref="R15">
    <cfRule type="expression" dxfId="153" priority="11" stopIfTrue="1">
      <formula>-IF($AD$15&lt;0.02,TRUE)</formula>
    </cfRule>
    <cfRule type="expression" dxfId="152" priority="12" stopIfTrue="1">
      <formula>-IF($AD$15&gt;3,TRUE)</formula>
    </cfRule>
  </conditionalFormatting>
  <conditionalFormatting sqref="R8">
    <cfRule type="expression" dxfId="151" priority="41" stopIfTrue="1">
      <formula>-IF($AD$8&lt;0.02,TRUE)</formula>
    </cfRule>
    <cfRule type="expression" dxfId="150" priority="42" stopIfTrue="1">
      <formula>-IF($AD$8&gt;3,TRUE)</formula>
    </cfRule>
  </conditionalFormatting>
  <conditionalFormatting sqref="R9">
    <cfRule type="expression" dxfId="149" priority="43" stopIfTrue="1">
      <formula>-IF($AD$9&lt;0.02,TRUE)</formula>
    </cfRule>
    <cfRule type="expression" dxfId="148" priority="44" stopIfTrue="1">
      <formula>-IF($AD$9&gt;3,TRUE)</formula>
    </cfRule>
  </conditionalFormatting>
  <conditionalFormatting sqref="R10">
    <cfRule type="expression" dxfId="147" priority="53" stopIfTrue="1">
      <formula>IF($AD$10&lt;0.02,TRUE)</formula>
    </cfRule>
    <cfRule type="expression" dxfId="146" priority="54" stopIfTrue="1">
      <formula>IF($AD$10&gt;3,TRUE)</formula>
    </cfRule>
  </conditionalFormatting>
  <conditionalFormatting sqref="R12">
    <cfRule type="expression" dxfId="145" priority="55" stopIfTrue="1">
      <formula>IF($AD$12&lt;0.02,TRUE)</formula>
    </cfRule>
    <cfRule type="expression" dxfId="144" priority="56" stopIfTrue="1">
      <formula>IF($AD$12&gt;3,TRUE)</formula>
    </cfRule>
  </conditionalFormatting>
  <conditionalFormatting sqref="R13">
    <cfRule type="expression" dxfId="143" priority="57" stopIfTrue="1">
      <formula>IF($AD$13&lt;0.02,TRUE)</formula>
    </cfRule>
    <cfRule type="expression" dxfId="142" priority="58" stopIfTrue="1">
      <formula>IF($AD$13&gt;3,TRUE)</formula>
    </cfRule>
  </conditionalFormatting>
  <conditionalFormatting sqref="R14">
    <cfRule type="expression" dxfId="141" priority="59" stopIfTrue="1">
      <formula>IF($AD$14&lt;0.02,TRUE)</formula>
    </cfRule>
    <cfRule type="expression" dxfId="140" priority="60" stopIfTrue="1">
      <formula>IF($AD$14&gt;3,TRUE)</formula>
    </cfRule>
  </conditionalFormatting>
  <conditionalFormatting sqref="R16">
    <cfRule type="expression" dxfId="139" priority="61" stopIfTrue="1">
      <formula>IF($AD$16&lt;0.02,TRUE)</formula>
    </cfRule>
    <cfRule type="expression" dxfId="138" priority="62" stopIfTrue="1">
      <formula>IF($AD$16&gt;3,TRUE)</formula>
    </cfRule>
  </conditionalFormatting>
  <conditionalFormatting sqref="R17">
    <cfRule type="expression" dxfId="137" priority="63" stopIfTrue="1">
      <formula>IF($AD$17&lt;0.02,TRUE)</formula>
    </cfRule>
    <cfRule type="expression" dxfId="136" priority="64" stopIfTrue="1">
      <formula>IF($AD$17&gt;3,TRUE)</formula>
    </cfRule>
  </conditionalFormatting>
  <conditionalFormatting sqref="R18">
    <cfRule type="expression" dxfId="135" priority="65" stopIfTrue="1">
      <formula>IF($AD$18&lt;0.02,TRUE)</formula>
    </cfRule>
    <cfRule type="expression" dxfId="134" priority="66" stopIfTrue="1">
      <formula>IF($AD$18&gt;3,TRUE)</formula>
    </cfRule>
  </conditionalFormatting>
  <conditionalFormatting sqref="R19">
    <cfRule type="expression" dxfId="133" priority="67" stopIfTrue="1">
      <formula>IF($AD$19&lt;0.02,TRUE)</formula>
    </cfRule>
    <cfRule type="expression" dxfId="132" priority="68" stopIfTrue="1">
      <formula>IF($AD$19&gt;3,TRUE)</formula>
    </cfRule>
  </conditionalFormatting>
  <conditionalFormatting sqref="R20">
    <cfRule type="expression" dxfId="131" priority="69" stopIfTrue="1">
      <formula>IF($AD$20&lt;0.02,TRUE)</formula>
    </cfRule>
    <cfRule type="expression" dxfId="130" priority="70" stopIfTrue="1">
      <formula>IF($AD$20&gt;3,TRUE)</formula>
    </cfRule>
  </conditionalFormatting>
  <dataValidations count="2">
    <dataValidation type="whole" operator="equal" allowBlank="1" showInputMessage="1" showErrorMessage="1" sqref="H8:H20 AB8:AC20">
      <formula1>4364562456</formula1>
    </dataValidation>
    <dataValidation operator="equal" allowBlank="1" showInputMessage="1" showErrorMessage="1" sqref="Q8:Q20 N8:N20 K8:K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12.xml><?xml version="1.0" encoding="utf-8"?>
<worksheet xmlns="http://schemas.openxmlformats.org/spreadsheetml/2006/main" xmlns:r="http://schemas.openxmlformats.org/officeDocument/2006/relationships">
  <sheetPr codeName="Sheet12">
    <pageSetUpPr fitToPage="1"/>
  </sheetPr>
  <dimension ref="A1:AL138"/>
  <sheetViews>
    <sheetView topLeftCell="A82" zoomScale="75" workbookViewId="0">
      <selection activeCell="B20" sqref="B6:AC20"/>
    </sheetView>
  </sheetViews>
  <sheetFormatPr defaultColWidth="0" defaultRowHeight="15.75"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5" style="18" customWidth="1"/>
    <col min="10" max="10" width="7.5703125" style="18" hidden="1" customWidth="1"/>
    <col min="11" max="11" width="7.42578125" style="18" hidden="1" customWidth="1"/>
    <col min="12" max="12" width="15" style="18" customWidth="1"/>
    <col min="13" max="13" width="7.85546875" style="18" hidden="1" customWidth="1"/>
    <col min="14" max="14" width="5.85546875" style="18" hidden="1" customWidth="1"/>
    <col min="15" max="15" width="15" style="18" customWidth="1"/>
    <col min="16" max="16" width="7.42578125" style="18" hidden="1" customWidth="1"/>
    <col min="17" max="17" width="5.7109375" style="18" hidden="1" customWidth="1"/>
    <col min="18" max="18" width="1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INFO'!H32)</f>
        <v xml:space="preserve">Please complete and return by 12 Oct 2012; </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193</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184</v>
      </c>
      <c r="J7" s="31" t="s">
        <v>64</v>
      </c>
      <c r="K7" s="1" t="s">
        <v>2</v>
      </c>
      <c r="L7" s="1" t="s">
        <v>185</v>
      </c>
      <c r="M7" s="1" t="s">
        <v>65</v>
      </c>
      <c r="N7" s="1" t="s">
        <v>2</v>
      </c>
      <c r="O7" s="1" t="s">
        <v>178</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IF(July!B8="","",July!B8)</f>
        <v>Bring Head</v>
      </c>
      <c r="C8" s="118" t="str">
        <f>IF(July!C8="","",July!C8)</f>
        <v>SCAP1</v>
      </c>
      <c r="D8" s="111" t="str">
        <f>IF(B8="","",July!D8)</f>
        <v>CAR/L/1015854</v>
      </c>
      <c r="E8" s="111" t="str">
        <f>IF(July!B8="","",July!E8)</f>
        <v>ORK</v>
      </c>
      <c r="F8" s="5"/>
      <c r="G8" s="111">
        <f>IF(B8="","",July!G8)</f>
        <v>968</v>
      </c>
      <c r="H8" s="34" t="str">
        <f t="shared" ref="H8:H13" si="0">IF((F8&gt;G8),((F8-G8)/G8),"")</f>
        <v/>
      </c>
      <c r="I8" s="137"/>
      <c r="J8" s="43">
        <f>I8*10</f>
        <v>0</v>
      </c>
      <c r="K8" s="43">
        <f>IF(B8="","",IF(July!K8="",Aug!J8,July!K8+Aug!J8))</f>
        <v>0</v>
      </c>
      <c r="L8" s="5"/>
      <c r="M8" s="43">
        <f>L8/2</f>
        <v>0</v>
      </c>
      <c r="N8" s="43">
        <f>IF(B8="","",IF(July!N8="",Aug!M8,July!N8+Aug!M8))</f>
        <v>0</v>
      </c>
      <c r="O8" s="5"/>
      <c r="P8" s="43">
        <f>O8</f>
        <v>0</v>
      </c>
      <c r="Q8" s="43">
        <f>IF(B8="","",IF(July!Q8="",Aug!P8,July!Q8+Aug!P8))</f>
        <v>0</v>
      </c>
      <c r="R8" s="5"/>
      <c r="S8" s="43">
        <f>R8/500</f>
        <v>0</v>
      </c>
      <c r="T8" s="43">
        <f>IF(B8="","",IF(July!T8="",Aug!S8,July!T8+Aug!S8))</f>
        <v>0</v>
      </c>
      <c r="U8" s="5"/>
      <c r="V8" s="43">
        <f>U8*10</f>
        <v>0</v>
      </c>
      <c r="W8" s="43">
        <f>IF(B8="","",IF(July!W8="",Aug!V8,July!W8+Aug!V8))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IF(July!B9="","",July!B9)</f>
        <v>Eday Sound</v>
      </c>
      <c r="C9" s="118" t="str">
        <f>IF(July!C9="","",July!C9)</f>
        <v>EDA1</v>
      </c>
      <c r="D9" s="111" t="str">
        <f>IF(B9="","",July!D9)</f>
        <v>CAR/L/1003956</v>
      </c>
      <c r="E9" s="111" t="str">
        <f>IF(July!B9="","",July!E9)</f>
        <v>ORK</v>
      </c>
      <c r="F9" s="5"/>
      <c r="G9" s="111">
        <f>IF(B9="","",July!G9)</f>
        <v>800</v>
      </c>
      <c r="H9" s="34" t="str">
        <f t="shared" si="0"/>
        <v/>
      </c>
      <c r="I9" s="137"/>
      <c r="J9" s="43">
        <f t="shared" ref="J9:J20" si="3">I9*10</f>
        <v>0</v>
      </c>
      <c r="K9" s="43">
        <f>IF(B9="","",IF(July!K9="",Aug!J9,July!K9+Aug!J9))</f>
        <v>0</v>
      </c>
      <c r="L9" s="5"/>
      <c r="M9" s="43">
        <f t="shared" ref="M9:M20" si="4">L9/2</f>
        <v>0</v>
      </c>
      <c r="N9" s="43">
        <f>IF(B9="","",IF(July!N9="",Aug!M9,July!N9+Aug!M9))</f>
        <v>0</v>
      </c>
      <c r="O9" s="5"/>
      <c r="P9" s="43">
        <f t="shared" ref="P9:P20" si="5">O9</f>
        <v>0</v>
      </c>
      <c r="Q9" s="43">
        <f>IF(B9="","",IF(July!Q9="",Aug!P9,July!Q9+Aug!P9))</f>
        <v>0</v>
      </c>
      <c r="R9" s="5"/>
      <c r="S9" s="43">
        <f t="shared" ref="S9:S20" si="6">R9/500</f>
        <v>0</v>
      </c>
      <c r="T9" s="43">
        <f>IF(B9="","",IF(July!T9="",Aug!S9,July!T9+Aug!S9))</f>
        <v>0</v>
      </c>
      <c r="U9" s="5"/>
      <c r="V9" s="43">
        <f t="shared" ref="V9:V20" si="7">U9*10</f>
        <v>0</v>
      </c>
      <c r="W9" s="43">
        <f>IF(B9="","",IF(July!W9="",Aug!V9,July!W9+Aug!V9))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IF(July!B10="","",July!B10)</f>
        <v>Kirk Taing</v>
      </c>
      <c r="C10" s="118" t="str">
        <f>IF(July!C10="","",July!C10)</f>
        <v>MILL1</v>
      </c>
      <c r="D10" s="111" t="str">
        <f>IF(B10="","",July!D10)</f>
        <v>CAR/L/1003952</v>
      </c>
      <c r="E10" s="111" t="str">
        <f>IF(July!B10="","",July!E10)</f>
        <v>ORK</v>
      </c>
      <c r="F10" s="5"/>
      <c r="G10" s="111">
        <f>IF(B10="","",July!G10)</f>
        <v>800</v>
      </c>
      <c r="H10" s="34" t="str">
        <f t="shared" si="0"/>
        <v/>
      </c>
      <c r="I10" s="137"/>
      <c r="J10" s="43">
        <f t="shared" si="3"/>
        <v>0</v>
      </c>
      <c r="K10" s="43">
        <f>IF(B10="","",IF(July!K10="",Aug!J10,July!K10+Aug!J10))</f>
        <v>0</v>
      </c>
      <c r="L10" s="5"/>
      <c r="M10" s="43">
        <f t="shared" si="4"/>
        <v>0</v>
      </c>
      <c r="N10" s="43">
        <f>IF(B10="","",IF(July!N10="",Aug!M10,July!N10+Aug!M10))</f>
        <v>0</v>
      </c>
      <c r="O10" s="5"/>
      <c r="P10" s="43">
        <f t="shared" si="5"/>
        <v>0</v>
      </c>
      <c r="Q10" s="43">
        <f>IF(B10="","",IF(July!Q10="",Aug!P10,July!Q10+Aug!P10))</f>
        <v>0</v>
      </c>
      <c r="R10" s="5"/>
      <c r="S10" s="43">
        <f t="shared" si="6"/>
        <v>0</v>
      </c>
      <c r="T10" s="43">
        <f>IF(B10="","",IF(July!T10="",Aug!S10,July!T10+Aug!S10))</f>
        <v>0</v>
      </c>
      <c r="U10" s="5"/>
      <c r="V10" s="43">
        <f t="shared" si="7"/>
        <v>0</v>
      </c>
      <c r="W10" s="43">
        <f>IF(B10="","",IF(July!W10="",Aug!V10,July!W10+Aug!V10))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IF(July!B11="","",July!B11)</f>
        <v>Mill Bay, Stronsay</v>
      </c>
      <c r="C11" s="118" t="str">
        <f>IF(July!C11="","",July!C11)</f>
        <v>MIL1</v>
      </c>
      <c r="D11" s="111" t="str">
        <f>IF(B11="","",July!D11)</f>
        <v>CAR/L/1034607</v>
      </c>
      <c r="E11" s="111" t="str">
        <f>IF(July!B11="","",July!E11)</f>
        <v>ORK</v>
      </c>
      <c r="F11" s="5"/>
      <c r="G11" s="111">
        <f>IF(B11="","",July!G11)</f>
        <v>750</v>
      </c>
      <c r="H11" s="34" t="str">
        <f t="shared" si="0"/>
        <v/>
      </c>
      <c r="I11" s="137"/>
      <c r="J11" s="43">
        <f t="shared" si="3"/>
        <v>0</v>
      </c>
      <c r="K11" s="43">
        <f>IF(B11="","",IF(July!K11="",Aug!J11,July!K11+Aug!J11))</f>
        <v>0</v>
      </c>
      <c r="L11" s="5"/>
      <c r="M11" s="43">
        <f t="shared" si="4"/>
        <v>0</v>
      </c>
      <c r="N11" s="43">
        <f>IF(B11="","",IF(July!N11="",Aug!M11,July!N11+Aug!M11))</f>
        <v>0</v>
      </c>
      <c r="O11" s="5"/>
      <c r="P11" s="43">
        <f t="shared" si="5"/>
        <v>0</v>
      </c>
      <c r="Q11" s="43">
        <f>IF(B11="","",IF(July!Q11="",Aug!P11,July!Q11+Aug!P11))</f>
        <v>0</v>
      </c>
      <c r="R11" s="5"/>
      <c r="S11" s="43">
        <f t="shared" si="6"/>
        <v>0</v>
      </c>
      <c r="T11" s="43">
        <f>IF(B11="","",IF(July!T11="",Aug!S11,July!T11+Aug!S11))</f>
        <v>0</v>
      </c>
      <c r="U11" s="5"/>
      <c r="V11" s="43">
        <f t="shared" si="7"/>
        <v>0</v>
      </c>
      <c r="W11" s="43">
        <f>IF(B11="","",IF(July!W11="",Aug!V11,July!W11+Aug!V11))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IF(July!B12="","",July!B12)</f>
        <v>Puldrite Bay</v>
      </c>
      <c r="C12" s="118" t="str">
        <f>IF(July!C12="","",July!C12)</f>
        <v>PUL1</v>
      </c>
      <c r="D12" s="111" t="str">
        <f>IF(B12="","",July!D12)</f>
        <v>CAR/L/1003954</v>
      </c>
      <c r="E12" s="111" t="str">
        <f>IF(July!B12="","",July!E12)</f>
        <v>ORK</v>
      </c>
      <c r="F12" s="5"/>
      <c r="G12" s="111">
        <f>IF(B12="","",July!G12)</f>
        <v>980</v>
      </c>
      <c r="H12" s="34" t="str">
        <f t="shared" si="0"/>
        <v/>
      </c>
      <c r="I12" s="137"/>
      <c r="J12" s="43">
        <f t="shared" si="3"/>
        <v>0</v>
      </c>
      <c r="K12" s="43">
        <f>IF(B12="","",IF(July!K12="",Aug!J12,July!K12+Aug!J12))</f>
        <v>0</v>
      </c>
      <c r="L12" s="5"/>
      <c r="M12" s="43">
        <f t="shared" si="4"/>
        <v>0</v>
      </c>
      <c r="N12" s="43">
        <f>IF(B12="","",IF(July!N12="",Aug!M12,July!N12+Aug!M12))</f>
        <v>0</v>
      </c>
      <c r="O12" s="5"/>
      <c r="P12" s="43">
        <f t="shared" si="5"/>
        <v>0</v>
      </c>
      <c r="Q12" s="43">
        <f>IF(B12="","",IF(July!Q12="",Aug!P12,July!Q12+Aug!P12))</f>
        <v>0</v>
      </c>
      <c r="R12" s="5"/>
      <c r="S12" s="43">
        <f t="shared" si="6"/>
        <v>0</v>
      </c>
      <c r="T12" s="43">
        <f>IF(B12="","",IF(July!T12="",Aug!S12,July!T12+Aug!S12))</f>
        <v>0</v>
      </c>
      <c r="U12" s="5"/>
      <c r="V12" s="43">
        <f t="shared" si="7"/>
        <v>0</v>
      </c>
      <c r="W12" s="43">
        <f>IF(B12="","",IF(July!W12="",Aug!V12,July!W12+Aug!V12))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IF(July!B13="","",July!B13)</f>
        <v>Toy Ness</v>
      </c>
      <c r="C13" s="118" t="str">
        <f>IF(July!C13="","",July!C13)</f>
        <v>TOYN1</v>
      </c>
      <c r="D13" s="111" t="str">
        <f>IF(B13="","",July!D13)</f>
        <v>CAR/L/1015855</v>
      </c>
      <c r="E13" s="111" t="str">
        <f>IF(July!B13="","",July!E13)</f>
        <v>ORK</v>
      </c>
      <c r="F13" s="5"/>
      <c r="G13" s="111">
        <f>IF(B13="","",July!G13)</f>
        <v>650</v>
      </c>
      <c r="H13" s="34" t="str">
        <f t="shared" si="0"/>
        <v/>
      </c>
      <c r="I13" s="137"/>
      <c r="J13" s="43">
        <f t="shared" si="3"/>
        <v>0</v>
      </c>
      <c r="K13" s="43">
        <f>IF(B13="","",IF(July!K13="",Aug!J13,July!K13+Aug!J13))</f>
        <v>0</v>
      </c>
      <c r="L13" s="5"/>
      <c r="M13" s="43">
        <f t="shared" si="4"/>
        <v>0</v>
      </c>
      <c r="N13" s="43">
        <f>IF(B13="","",IF(July!N13="",Aug!M13,July!N13+Aug!M13))</f>
        <v>0</v>
      </c>
      <c r="O13" s="5"/>
      <c r="P13" s="43">
        <f t="shared" si="5"/>
        <v>0</v>
      </c>
      <c r="Q13" s="43">
        <f>IF(B13="","",IF(July!Q13="",Aug!P13,July!Q13+Aug!P13))</f>
        <v>0</v>
      </c>
      <c r="R13" s="5"/>
      <c r="S13" s="43">
        <f t="shared" si="6"/>
        <v>0</v>
      </c>
      <c r="T13" s="43">
        <f>IF(B13="","",IF(July!T13="",Aug!S13,July!T13+Aug!S13))</f>
        <v>0</v>
      </c>
      <c r="U13" s="5"/>
      <c r="V13" s="43">
        <f t="shared" si="7"/>
        <v>0</v>
      </c>
      <c r="W13" s="43">
        <f>IF(B13="","",IF(July!W13="",Aug!V13,July!W13+Aug!V13))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IF(July!B14="","",July!B14)</f>
        <v>Veantrow Bay</v>
      </c>
      <c r="C14" s="118" t="str">
        <f>IF(July!C14="","",July!C14)</f>
        <v>VEA1</v>
      </c>
      <c r="D14" s="111" t="str">
        <f>IF(B14="","",July!D14)</f>
        <v>CAR/L/1003931</v>
      </c>
      <c r="E14" s="111" t="str">
        <f>IF(July!B14="","",July!E14)</f>
        <v>ORK</v>
      </c>
      <c r="F14" s="5"/>
      <c r="G14" s="111">
        <f>IF(B14="","",July!G14)</f>
        <v>1264</v>
      </c>
      <c r="H14" s="34" t="str">
        <f t="shared" ref="H14:H20" si="10">IF((F14&gt;G14),((F14-G14)/G14),"")</f>
        <v/>
      </c>
      <c r="I14" s="137"/>
      <c r="J14" s="43">
        <f t="shared" si="3"/>
        <v>0</v>
      </c>
      <c r="K14" s="43">
        <f>IF(B14="","",IF(July!K14="",Aug!J14,July!K14+Aug!J14))</f>
        <v>0</v>
      </c>
      <c r="L14" s="5"/>
      <c r="M14" s="43">
        <f t="shared" si="4"/>
        <v>0</v>
      </c>
      <c r="N14" s="43">
        <f>IF(B14="","",IF(July!N14="",Aug!M14,July!N14+Aug!M14))</f>
        <v>0</v>
      </c>
      <c r="O14" s="5"/>
      <c r="P14" s="43">
        <f t="shared" si="5"/>
        <v>0</v>
      </c>
      <c r="Q14" s="43">
        <f>IF(B14="","",IF(July!Q14="",Aug!P14,July!Q14+Aug!P14))</f>
        <v>0</v>
      </c>
      <c r="R14" s="5"/>
      <c r="S14" s="43">
        <f t="shared" si="6"/>
        <v>0</v>
      </c>
      <c r="T14" s="43">
        <f>IF(B14="","",IF(July!T14="",Aug!S14,July!T14+Aug!S14))</f>
        <v>0</v>
      </c>
      <c r="U14" s="5"/>
      <c r="V14" s="43">
        <f t="shared" si="7"/>
        <v>0</v>
      </c>
      <c r="W14" s="43">
        <f>IF(B14="","",IF(July!W14="",Aug!V14,July!W14+Aug!V14))</f>
        <v>0</v>
      </c>
      <c r="X14" s="5"/>
      <c r="Y14" s="5"/>
      <c r="Z14" s="5"/>
      <c r="AA14" s="5"/>
      <c r="AB14" s="135">
        <f t="shared" si="1"/>
        <v>-1264</v>
      </c>
      <c r="AC14" s="135" t="str">
        <f t="shared" si="8"/>
        <v/>
      </c>
      <c r="AD14" s="18" t="e">
        <f t="shared" si="2"/>
        <v>#DIV/0!</v>
      </c>
    </row>
    <row r="15" spans="1:38" ht="15.75" customHeight="1">
      <c r="A15" s="138" t="str">
        <f t="shared" si="9"/>
        <v/>
      </c>
      <c r="B15" s="117" t="str">
        <f>IF(July!B15="","",July!B15)</f>
        <v/>
      </c>
      <c r="C15" s="118" t="str">
        <f>IF(July!C15="","",July!C15)</f>
        <v/>
      </c>
      <c r="D15" s="111" t="str">
        <f>IF(B15="","",July!D15)</f>
        <v/>
      </c>
      <c r="E15" s="111" t="str">
        <f>IF(July!B15="","",July!E15)</f>
        <v/>
      </c>
      <c r="F15" s="5"/>
      <c r="G15" s="111" t="str">
        <f>IF(B15="","",July!G15)</f>
        <v/>
      </c>
      <c r="H15" s="34" t="str">
        <f t="shared" si="10"/>
        <v/>
      </c>
      <c r="I15" s="137"/>
      <c r="J15" s="43">
        <f t="shared" si="3"/>
        <v>0</v>
      </c>
      <c r="K15" s="43" t="str">
        <f>IF(B15="","",IF(July!K15="",Aug!J15,July!K15+Aug!J15))</f>
        <v/>
      </c>
      <c r="L15" s="5"/>
      <c r="M15" s="43">
        <f t="shared" si="4"/>
        <v>0</v>
      </c>
      <c r="N15" s="43" t="str">
        <f>IF(B15="","",IF(July!N15="",Aug!M15,July!N15+Aug!M15))</f>
        <v/>
      </c>
      <c r="O15" s="5"/>
      <c r="P15" s="43">
        <f t="shared" si="5"/>
        <v>0</v>
      </c>
      <c r="Q15" s="43" t="str">
        <f>IF(B15="","",IF(July!Q15="",Aug!P15,July!Q15+Aug!P15))</f>
        <v/>
      </c>
      <c r="R15" s="5"/>
      <c r="S15" s="43">
        <f t="shared" si="6"/>
        <v>0</v>
      </c>
      <c r="T15" s="43" t="str">
        <f>IF(B15="","",IF(July!T15="",Aug!S15,July!T15+Aug!S15))</f>
        <v/>
      </c>
      <c r="U15" s="5"/>
      <c r="V15" s="43">
        <f t="shared" si="7"/>
        <v>0</v>
      </c>
      <c r="W15" s="43" t="str">
        <f>IF(B15="","",IF(July!W15="",Aug!V15,July!W15+Aug!V15))</f>
        <v/>
      </c>
      <c r="X15" s="5"/>
      <c r="Y15" s="5"/>
      <c r="Z15" s="5"/>
      <c r="AA15" s="5"/>
      <c r="AB15" s="135" t="e">
        <f t="shared" si="1"/>
        <v>#VALUE!</v>
      </c>
      <c r="AC15" s="135"/>
      <c r="AD15" s="18" t="e">
        <f t="shared" si="2"/>
        <v>#DIV/0!</v>
      </c>
    </row>
    <row r="16" spans="1:38" ht="15.75" customHeight="1">
      <c r="A16" s="138" t="str">
        <f t="shared" si="9"/>
        <v/>
      </c>
      <c r="B16" s="117" t="str">
        <f>IF(July!B16="","",July!B16)</f>
        <v/>
      </c>
      <c r="C16" s="118" t="str">
        <f>IF(July!C16="","",July!C16)</f>
        <v/>
      </c>
      <c r="D16" s="111" t="str">
        <f>IF(B16="","",July!D16)</f>
        <v/>
      </c>
      <c r="E16" s="111" t="str">
        <f>IF(July!B16="","",July!E16)</f>
        <v/>
      </c>
      <c r="F16" s="5"/>
      <c r="G16" s="111" t="str">
        <f>IF(B16="","",July!G16)</f>
        <v/>
      </c>
      <c r="H16" s="34" t="str">
        <f t="shared" si="10"/>
        <v/>
      </c>
      <c r="I16" s="137"/>
      <c r="J16" s="43">
        <f t="shared" si="3"/>
        <v>0</v>
      </c>
      <c r="K16" s="43" t="str">
        <f>IF(B16="","",IF(July!K16="",Aug!J16,July!K16+Aug!J16))</f>
        <v/>
      </c>
      <c r="L16" s="5"/>
      <c r="M16" s="43">
        <f t="shared" si="4"/>
        <v>0</v>
      </c>
      <c r="N16" s="43" t="str">
        <f>IF(B16="","",IF(July!N16="",Aug!M16,July!N16+Aug!M16))</f>
        <v/>
      </c>
      <c r="O16" s="5"/>
      <c r="P16" s="43">
        <f t="shared" si="5"/>
        <v>0</v>
      </c>
      <c r="Q16" s="43" t="str">
        <f>IF(B16="","",IF(July!Q16="",Aug!P16,July!Q16+Aug!P16))</f>
        <v/>
      </c>
      <c r="R16" s="5"/>
      <c r="S16" s="43">
        <f t="shared" si="6"/>
        <v>0</v>
      </c>
      <c r="T16" s="43" t="str">
        <f>IF(B16="","",IF(July!T16="",Aug!S16,July!T16+Aug!S16))</f>
        <v/>
      </c>
      <c r="U16" s="5"/>
      <c r="V16" s="43">
        <f t="shared" si="7"/>
        <v>0</v>
      </c>
      <c r="W16" s="43" t="str">
        <f>IF(B16="","",IF(July!W16="",Aug!V16,July!W16+Aug!V16))</f>
        <v/>
      </c>
      <c r="X16" s="5"/>
      <c r="Y16" s="5"/>
      <c r="Z16" s="5"/>
      <c r="AA16" s="5"/>
      <c r="AB16" s="135" t="e">
        <f t="shared" si="1"/>
        <v>#VALUE!</v>
      </c>
      <c r="AC16" s="135"/>
      <c r="AD16" s="18" t="e">
        <f t="shared" si="2"/>
        <v>#DIV/0!</v>
      </c>
    </row>
    <row r="17" spans="1:30" ht="15.75" customHeight="1">
      <c r="A17" s="138" t="str">
        <f t="shared" si="9"/>
        <v/>
      </c>
      <c r="B17" s="117" t="str">
        <f>IF(July!B17="","",July!B17)</f>
        <v/>
      </c>
      <c r="C17" s="118" t="str">
        <f>IF(July!C17="","",July!C17)</f>
        <v/>
      </c>
      <c r="D17" s="111" t="str">
        <f>IF(B17="","",July!D17)</f>
        <v/>
      </c>
      <c r="E17" s="111" t="str">
        <f>IF(July!B17="","",July!E17)</f>
        <v/>
      </c>
      <c r="F17" s="5"/>
      <c r="G17" s="111" t="str">
        <f>IF(B17="","",July!G17)</f>
        <v/>
      </c>
      <c r="H17" s="34" t="str">
        <f t="shared" si="10"/>
        <v/>
      </c>
      <c r="I17" s="137"/>
      <c r="J17" s="43">
        <f t="shared" si="3"/>
        <v>0</v>
      </c>
      <c r="K17" s="43" t="str">
        <f>IF(B17="","",IF(July!K17="",Aug!J17,July!K17+Aug!J17))</f>
        <v/>
      </c>
      <c r="L17" s="5"/>
      <c r="M17" s="43">
        <f t="shared" si="4"/>
        <v>0</v>
      </c>
      <c r="N17" s="43" t="str">
        <f>IF(B17="","",IF(July!N17="",Aug!M17,July!N17+Aug!M17))</f>
        <v/>
      </c>
      <c r="O17" s="5"/>
      <c r="P17" s="43">
        <f t="shared" si="5"/>
        <v>0</v>
      </c>
      <c r="Q17" s="43" t="str">
        <f>IF(B17="","",IF(July!Q17="",Aug!P17,July!Q17+Aug!P17))</f>
        <v/>
      </c>
      <c r="R17" s="5"/>
      <c r="S17" s="43">
        <f t="shared" si="6"/>
        <v>0</v>
      </c>
      <c r="T17" s="43" t="str">
        <f>IF(B17="","",IF(July!T17="",Aug!S17,July!T17+Aug!S17))</f>
        <v/>
      </c>
      <c r="U17" s="5"/>
      <c r="V17" s="43">
        <f t="shared" si="7"/>
        <v>0</v>
      </c>
      <c r="W17" s="43" t="str">
        <f>IF(B17="","",IF(July!W17="",Aug!V17,July!W17+Aug!V17))</f>
        <v/>
      </c>
      <c r="X17" s="5"/>
      <c r="Y17" s="5"/>
      <c r="Z17" s="5"/>
      <c r="AA17" s="5"/>
      <c r="AB17" s="135" t="e">
        <f t="shared" si="1"/>
        <v>#VALUE!</v>
      </c>
      <c r="AC17" s="135"/>
      <c r="AD17" s="18" t="e">
        <f t="shared" si="2"/>
        <v>#DIV/0!</v>
      </c>
    </row>
    <row r="18" spans="1:30" ht="15.75" customHeight="1">
      <c r="A18" s="138" t="str">
        <f t="shared" si="9"/>
        <v/>
      </c>
      <c r="B18" s="117" t="str">
        <f>IF(July!B18="","",July!B18)</f>
        <v/>
      </c>
      <c r="C18" s="118" t="str">
        <f>IF(July!C18="","",July!C18)</f>
        <v/>
      </c>
      <c r="D18" s="111" t="str">
        <f>IF(B18="","",July!D18)</f>
        <v/>
      </c>
      <c r="E18" s="111" t="str">
        <f>IF(July!B18="","",July!E18)</f>
        <v/>
      </c>
      <c r="F18" s="5"/>
      <c r="G18" s="111" t="str">
        <f>IF(B18="","",July!G18)</f>
        <v/>
      </c>
      <c r="H18" s="34" t="str">
        <f t="shared" si="10"/>
        <v/>
      </c>
      <c r="I18" s="137"/>
      <c r="J18" s="43">
        <f t="shared" si="3"/>
        <v>0</v>
      </c>
      <c r="K18" s="43" t="str">
        <f>IF(B18="","",IF(July!K18="",Aug!J18,July!K18+Aug!J18))</f>
        <v/>
      </c>
      <c r="L18" s="5"/>
      <c r="M18" s="43">
        <f t="shared" si="4"/>
        <v>0</v>
      </c>
      <c r="N18" s="43" t="str">
        <f>IF(B18="","",IF(July!N18="",Aug!M18,July!N18+Aug!M18))</f>
        <v/>
      </c>
      <c r="O18" s="5"/>
      <c r="P18" s="43">
        <f t="shared" si="5"/>
        <v>0</v>
      </c>
      <c r="Q18" s="43" t="str">
        <f>IF(B18="","",IF(July!Q18="",Aug!P18,July!Q18+Aug!P18))</f>
        <v/>
      </c>
      <c r="R18" s="5"/>
      <c r="S18" s="43">
        <f t="shared" si="6"/>
        <v>0</v>
      </c>
      <c r="T18" s="43" t="str">
        <f>IF(B18="","",IF(July!T18="",Aug!S18,July!T18+Aug!S18))</f>
        <v/>
      </c>
      <c r="U18" s="5"/>
      <c r="V18" s="43">
        <f t="shared" si="7"/>
        <v>0</v>
      </c>
      <c r="W18" s="43" t="str">
        <f>IF(B18="","",IF(July!W18="",Aug!V18,July!W18+Aug!V18))</f>
        <v/>
      </c>
      <c r="X18" s="5"/>
      <c r="Y18" s="5"/>
      <c r="Z18" s="5"/>
      <c r="AA18" s="5"/>
      <c r="AB18" s="135" t="e">
        <f t="shared" si="1"/>
        <v>#VALUE!</v>
      </c>
      <c r="AC18" s="135"/>
      <c r="AD18" s="18" t="e">
        <f t="shared" si="2"/>
        <v>#DIV/0!</v>
      </c>
    </row>
    <row r="19" spans="1:30" ht="15.75" customHeight="1">
      <c r="A19" s="138" t="str">
        <f t="shared" si="9"/>
        <v/>
      </c>
      <c r="B19" s="117" t="str">
        <f>IF(July!B19="","",July!B19)</f>
        <v/>
      </c>
      <c r="C19" s="118" t="str">
        <f>IF(July!C19="","",July!C19)</f>
        <v/>
      </c>
      <c r="D19" s="111" t="str">
        <f>IF(B19="","",July!D19)</f>
        <v/>
      </c>
      <c r="E19" s="111" t="str">
        <f>IF(July!B19="","",July!E19)</f>
        <v/>
      </c>
      <c r="F19" s="5"/>
      <c r="G19" s="111" t="str">
        <f>IF(B19="","",July!G19)</f>
        <v/>
      </c>
      <c r="H19" s="34" t="str">
        <f t="shared" si="10"/>
        <v/>
      </c>
      <c r="I19" s="137"/>
      <c r="J19" s="43">
        <f t="shared" si="3"/>
        <v>0</v>
      </c>
      <c r="K19" s="43" t="str">
        <f>IF(B19="","",IF(July!K19="",Aug!J19,July!K19+Aug!J19))</f>
        <v/>
      </c>
      <c r="L19" s="5"/>
      <c r="M19" s="43">
        <f t="shared" si="4"/>
        <v>0</v>
      </c>
      <c r="N19" s="43" t="str">
        <f>IF(B19="","",IF(July!N19="",Aug!M19,July!N19+Aug!M19))</f>
        <v/>
      </c>
      <c r="O19" s="5"/>
      <c r="P19" s="43">
        <f t="shared" si="5"/>
        <v>0</v>
      </c>
      <c r="Q19" s="43" t="str">
        <f>IF(B19="","",IF(July!Q19="",Aug!P19,July!Q19+Aug!P19))</f>
        <v/>
      </c>
      <c r="R19" s="5"/>
      <c r="S19" s="43">
        <f t="shared" si="6"/>
        <v>0</v>
      </c>
      <c r="T19" s="43" t="str">
        <f>IF(B19="","",IF(July!T19="",Aug!S19,July!T19+Aug!S19))</f>
        <v/>
      </c>
      <c r="U19" s="5"/>
      <c r="V19" s="43">
        <f t="shared" si="7"/>
        <v>0</v>
      </c>
      <c r="W19" s="43" t="str">
        <f>IF(B19="","",IF(July!W19="",Aug!V19,July!W19+Aug!V19))</f>
        <v/>
      </c>
      <c r="X19" s="5"/>
      <c r="Y19" s="5"/>
      <c r="Z19" s="5"/>
      <c r="AA19" s="5"/>
      <c r="AB19" s="135" t="e">
        <f t="shared" si="1"/>
        <v>#VALUE!</v>
      </c>
      <c r="AC19" s="135"/>
      <c r="AD19" s="18" t="e">
        <f t="shared" si="2"/>
        <v>#DIV/0!</v>
      </c>
    </row>
    <row r="20" spans="1:30" ht="15.75" customHeight="1">
      <c r="A20" s="138" t="str">
        <f t="shared" si="9"/>
        <v/>
      </c>
      <c r="B20" s="119" t="str">
        <f>IF(July!B20="","",July!B20)</f>
        <v/>
      </c>
      <c r="C20" s="120" t="str">
        <f>IF(July!C20="","",July!C20)</f>
        <v/>
      </c>
      <c r="D20" s="112" t="str">
        <f>IF(B20="","",July!D20)</f>
        <v/>
      </c>
      <c r="E20" s="112" t="str">
        <f>IF(July!B20="","",July!E20)</f>
        <v/>
      </c>
      <c r="F20" s="5"/>
      <c r="G20" s="112" t="str">
        <f>IF(B20="","",July!G20)</f>
        <v/>
      </c>
      <c r="H20" s="41" t="str">
        <f t="shared" si="10"/>
        <v/>
      </c>
      <c r="I20" s="137"/>
      <c r="J20" s="43">
        <f t="shared" si="3"/>
        <v>0</v>
      </c>
      <c r="K20" s="43" t="str">
        <f>IF(B20="","",IF(July!K20="",Aug!J20,July!K20+Aug!J20))</f>
        <v/>
      </c>
      <c r="L20" s="5"/>
      <c r="M20" s="43">
        <f t="shared" si="4"/>
        <v>0</v>
      </c>
      <c r="N20" s="43" t="str">
        <f>IF(B20="","",IF(July!N20="",Aug!M20,July!N20+Aug!M20))</f>
        <v/>
      </c>
      <c r="O20" s="5"/>
      <c r="P20" s="43">
        <f t="shared" si="5"/>
        <v>0</v>
      </c>
      <c r="Q20" s="43" t="str">
        <f>IF(B20="","",IF(July!Q20="",Aug!P20,July!Q20+Aug!P20))</f>
        <v/>
      </c>
      <c r="R20" s="5"/>
      <c r="S20" s="43">
        <f t="shared" si="6"/>
        <v>0</v>
      </c>
      <c r="T20" s="43" t="str">
        <f>IF(B20="","",IF(July!T20="",Aug!S20,July!T20+Aug!S20))</f>
        <v/>
      </c>
      <c r="U20" s="5"/>
      <c r="V20" s="43">
        <f t="shared" si="7"/>
        <v>0</v>
      </c>
      <c r="W20" s="43" t="str">
        <f>IF(B20="","",IF(July!W20="",Aug!V20,July!W20+Aug!V20))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129" priority="3" stopIfTrue="1">
      <formula>-IF($AD$11&lt;0.02,TRUE)</formula>
    </cfRule>
    <cfRule type="expression" dxfId="128" priority="4" stopIfTrue="1">
      <formula>-IF($AD$11&gt;3,TRUE)</formula>
    </cfRule>
  </conditionalFormatting>
  <conditionalFormatting sqref="R15">
    <cfRule type="expression" dxfId="127" priority="11" stopIfTrue="1">
      <formula>-IF($AD$15&lt;0.02,TRUE)</formula>
    </cfRule>
    <cfRule type="expression" dxfId="126" priority="12" stopIfTrue="1">
      <formula>-IF($AD$15&gt;3,TRUE)</formula>
    </cfRule>
  </conditionalFormatting>
  <conditionalFormatting sqref="R8">
    <cfRule type="expression" dxfId="125" priority="41" stopIfTrue="1">
      <formula>-IF($AD$8&lt;0.02,TRUE)</formula>
    </cfRule>
    <cfRule type="expression" dxfId="124" priority="42" stopIfTrue="1">
      <formula>-IF($AD$8&gt;3,TRUE)</formula>
    </cfRule>
  </conditionalFormatting>
  <conditionalFormatting sqref="R9">
    <cfRule type="expression" dxfId="123" priority="43" stopIfTrue="1">
      <formula>-IF($AD$9&lt;0.02,TRUE)</formula>
    </cfRule>
    <cfRule type="expression" dxfId="122" priority="44" stopIfTrue="1">
      <formula>-IF($AD$9&gt;3,TRUE)</formula>
    </cfRule>
  </conditionalFormatting>
  <conditionalFormatting sqref="R10">
    <cfRule type="expression" dxfId="121" priority="53" stopIfTrue="1">
      <formula>IF($AD$10&lt;0.02,TRUE)</formula>
    </cfRule>
    <cfRule type="expression" dxfId="120" priority="54" stopIfTrue="1">
      <formula>IF($AD$10&gt;3,TRUE)</formula>
    </cfRule>
  </conditionalFormatting>
  <conditionalFormatting sqref="R12">
    <cfRule type="expression" dxfId="119" priority="55" stopIfTrue="1">
      <formula>IF($AD$12&lt;0.02,TRUE)</formula>
    </cfRule>
    <cfRule type="expression" dxfId="118" priority="56" stopIfTrue="1">
      <formula>IF($AD$12&gt;3,TRUE)</formula>
    </cfRule>
  </conditionalFormatting>
  <conditionalFormatting sqref="R13">
    <cfRule type="expression" dxfId="117" priority="57" stopIfTrue="1">
      <formula>IF($AD$13&lt;0.02,TRUE)</formula>
    </cfRule>
    <cfRule type="expression" dxfId="116" priority="58" stopIfTrue="1">
      <formula>IF($AD$13&gt;3,TRUE)</formula>
    </cfRule>
  </conditionalFormatting>
  <conditionalFormatting sqref="R14">
    <cfRule type="expression" dxfId="115" priority="59" stopIfTrue="1">
      <formula>IF($AD$14&lt;0.02,TRUE)</formula>
    </cfRule>
    <cfRule type="expression" dxfId="114" priority="60" stopIfTrue="1">
      <formula>IF($AD$14&gt;3,TRUE)</formula>
    </cfRule>
  </conditionalFormatting>
  <conditionalFormatting sqref="R16">
    <cfRule type="expression" dxfId="113" priority="61" stopIfTrue="1">
      <formula>IF($AD$16&lt;0.02,TRUE)</formula>
    </cfRule>
    <cfRule type="expression" dxfId="112" priority="62" stopIfTrue="1">
      <formula>IF($AD$16&gt;3,TRUE)</formula>
    </cfRule>
  </conditionalFormatting>
  <conditionalFormatting sqref="R17">
    <cfRule type="expression" dxfId="111" priority="63" stopIfTrue="1">
      <formula>IF($AD$17&lt;0.02,TRUE)</formula>
    </cfRule>
    <cfRule type="expression" dxfId="110" priority="64" stopIfTrue="1">
      <formula>IF($AD$17&gt;3,TRUE)</formula>
    </cfRule>
  </conditionalFormatting>
  <conditionalFormatting sqref="R18">
    <cfRule type="expression" dxfId="109" priority="65" stopIfTrue="1">
      <formula>IF($AD$18&lt;0.02,TRUE)</formula>
    </cfRule>
    <cfRule type="expression" dxfId="108" priority="66" stopIfTrue="1">
      <formula>IF($AD$18&gt;3,TRUE)</formula>
    </cfRule>
  </conditionalFormatting>
  <conditionalFormatting sqref="R19">
    <cfRule type="expression" dxfId="107" priority="67" stopIfTrue="1">
      <formula>IF($AD$19&lt;0.02,TRUE)</formula>
    </cfRule>
    <cfRule type="expression" dxfId="106" priority="68" stopIfTrue="1">
      <formula>IF($AD$19&gt;3,TRUE)</formula>
    </cfRule>
  </conditionalFormatting>
  <conditionalFormatting sqref="R20">
    <cfRule type="expression" dxfId="105" priority="69" stopIfTrue="1">
      <formula>IF($AD$20&lt;0.02,TRUE)</formula>
    </cfRule>
    <cfRule type="expression" dxfId="104" priority="70" stopIfTrue="1">
      <formula>IF($AD$20&gt;3,TRUE)</formula>
    </cfRule>
  </conditionalFormatting>
  <dataValidations count="2">
    <dataValidation type="whole" operator="equal" allowBlank="1" showInputMessage="1" showErrorMessage="1" sqref="H8:H20 AB8:AC20">
      <formula1>74735673567</formula1>
    </dataValidation>
    <dataValidation operator="equal" allowBlank="1" showInputMessage="1" showErrorMessage="1" sqref="Q8:Q20 N8:N20 K8:K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13.xml><?xml version="1.0" encoding="utf-8"?>
<worksheet xmlns="http://schemas.openxmlformats.org/spreadsheetml/2006/main" xmlns:r="http://schemas.openxmlformats.org/officeDocument/2006/relationships">
  <sheetPr codeName="Sheet13">
    <pageSetUpPr fitToPage="1"/>
  </sheetPr>
  <dimension ref="A1:AL138"/>
  <sheetViews>
    <sheetView topLeftCell="A7" zoomScale="75" workbookViewId="0">
      <selection activeCell="B20" sqref="B6:AC20"/>
    </sheetView>
  </sheetViews>
  <sheetFormatPr defaultColWidth="0" defaultRowHeight="15.75"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5.5703125" style="18" customWidth="1"/>
    <col min="10" max="10" width="7.5703125" style="18" hidden="1" customWidth="1"/>
    <col min="11" max="11" width="7.42578125" style="18" hidden="1" customWidth="1"/>
    <col min="12" max="12" width="15.5703125" style="18" customWidth="1"/>
    <col min="13" max="13" width="7.85546875" style="18" hidden="1" customWidth="1"/>
    <col min="14" max="14" width="5.85546875" style="18" hidden="1" customWidth="1"/>
    <col min="15" max="15" width="15.5703125" style="18" customWidth="1"/>
    <col min="16" max="16" width="7.42578125" style="18" hidden="1" customWidth="1"/>
    <col min="17" max="17" width="5.7109375" style="18" hidden="1" customWidth="1"/>
    <col min="18" max="18" width="14.8554687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c r="A2" s="138"/>
      <c r="B2" s="30" t="str">
        <f>CONCATENATE('GENERAL GUIDELINES &amp; SITE INFO'!E27," - monthly returns of biomass and anti-parasitic usage")</f>
        <v>Scottish Seafarms Ltd - monthly returns of biomass and anti-parasitic usage</v>
      </c>
    </row>
    <row r="3" spans="1:38" s="18" customFormat="1" ht="15.75" customHeight="1">
      <c r="A3" s="138"/>
      <c r="B3" s="40"/>
    </row>
    <row r="4" spans="1:38" s="18" customFormat="1" ht="15.75" customHeight="1">
      <c r="A4" s="138"/>
      <c r="B4" s="30" t="str">
        <f>CONCATENATE("Please complete and return by ",'GENERAL GUIDELINES &amp; SITE INFO'!H32)</f>
        <v xml:space="preserve">Please complete and return by 12 Oct 2012; </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193</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186</v>
      </c>
      <c r="J7" s="31" t="s">
        <v>64</v>
      </c>
      <c r="K7" s="1" t="s">
        <v>2</v>
      </c>
      <c r="L7" s="1" t="s">
        <v>187</v>
      </c>
      <c r="M7" s="1" t="s">
        <v>65</v>
      </c>
      <c r="N7" s="1" t="s">
        <v>2</v>
      </c>
      <c r="O7" s="1" t="s">
        <v>174</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IF(Aug!B8="","",Aug!B8)</f>
        <v>Bring Head</v>
      </c>
      <c r="C8" s="118" t="str">
        <f>IF(Aug!C8="","",Aug!C8)</f>
        <v>SCAP1</v>
      </c>
      <c r="D8" s="111" t="str">
        <f>IF(B8="","",Aug!D8)</f>
        <v>CAR/L/1015854</v>
      </c>
      <c r="E8" s="111" t="str">
        <f>IF(Aug!B8="","",Aug!E8)</f>
        <v>ORK</v>
      </c>
      <c r="F8" s="5"/>
      <c r="G8" s="111">
        <f>IF(B8="","",Aug!G8)</f>
        <v>968</v>
      </c>
      <c r="H8" s="34" t="str">
        <f t="shared" ref="H8:H13" si="0">IF((F8&gt;G8),((F8-G8)/G8),"")</f>
        <v/>
      </c>
      <c r="I8" s="137"/>
      <c r="J8" s="43">
        <f>I8*10</f>
        <v>0</v>
      </c>
      <c r="K8" s="43">
        <f>IF(B8="","",IF(Aug!K8="",Sept!J8,Aug!K8+Sept!J8))</f>
        <v>0</v>
      </c>
      <c r="L8" s="5"/>
      <c r="M8" s="43">
        <f>L8/2</f>
        <v>0</v>
      </c>
      <c r="N8" s="43">
        <f>IF(B8="","",IF(Aug!N8="",Sept!M8,Aug!N8+Sept!M8))</f>
        <v>0</v>
      </c>
      <c r="O8" s="5"/>
      <c r="P8" s="43">
        <f>O8</f>
        <v>0</v>
      </c>
      <c r="Q8" s="43">
        <f>IF(B8="","",IF(Aug!Q8="",Sept!P8,Aug!Q8+Sept!P8))</f>
        <v>0</v>
      </c>
      <c r="R8" s="5"/>
      <c r="S8" s="43">
        <f>R8/500</f>
        <v>0</v>
      </c>
      <c r="T8" s="43">
        <f>IF(B8="","",IF(Aug!T8="",Sept!S8,Aug!T8+Sept!S8))</f>
        <v>0</v>
      </c>
      <c r="U8" s="5"/>
      <c r="V8" s="43">
        <f>U8*10</f>
        <v>0</v>
      </c>
      <c r="W8" s="43">
        <f>IF(B8="","",IF(Aug!W8="",Sept!V8,Aug!W8+Sept!V8))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IF(Aug!B9="","",Aug!B9)</f>
        <v>Eday Sound</v>
      </c>
      <c r="C9" s="118" t="str">
        <f>IF(Aug!C9="","",Aug!C9)</f>
        <v>EDA1</v>
      </c>
      <c r="D9" s="111" t="str">
        <f>IF(B9="","",Aug!D9)</f>
        <v>CAR/L/1003956</v>
      </c>
      <c r="E9" s="111" t="str">
        <f>IF(Aug!B9="","",Aug!E9)</f>
        <v>ORK</v>
      </c>
      <c r="F9" s="5"/>
      <c r="G9" s="111">
        <f>IF(B9="","",Aug!G9)</f>
        <v>800</v>
      </c>
      <c r="H9" s="34" t="str">
        <f t="shared" si="0"/>
        <v/>
      </c>
      <c r="I9" s="137"/>
      <c r="J9" s="43">
        <f t="shared" ref="J9:J20" si="3">I9*10</f>
        <v>0</v>
      </c>
      <c r="K9" s="43">
        <f>IF(B9="","",IF(Aug!K9="",Sept!J9,Aug!K9+Sept!J9))</f>
        <v>0</v>
      </c>
      <c r="L9" s="5"/>
      <c r="M9" s="43">
        <f t="shared" ref="M9:M20" si="4">L9/2</f>
        <v>0</v>
      </c>
      <c r="N9" s="43">
        <f>IF(B9="","",IF(Aug!N9="",Sept!M9,Aug!N9+Sept!M9))</f>
        <v>0</v>
      </c>
      <c r="O9" s="5"/>
      <c r="P9" s="43">
        <f t="shared" ref="P9:P20" si="5">O9</f>
        <v>0</v>
      </c>
      <c r="Q9" s="43">
        <f>IF(B9="","",IF(Aug!Q9="",Sept!P9,Aug!Q9+Sept!P9))</f>
        <v>0</v>
      </c>
      <c r="R9" s="5"/>
      <c r="S9" s="43">
        <f t="shared" ref="S9:S20" si="6">R9/500</f>
        <v>0</v>
      </c>
      <c r="T9" s="43">
        <f>IF(B9="","",IF(Aug!T9="",Sept!S9,Aug!T9+Sept!S9))</f>
        <v>0</v>
      </c>
      <c r="U9" s="5"/>
      <c r="V9" s="43">
        <f t="shared" ref="V9:V20" si="7">U9*10</f>
        <v>0</v>
      </c>
      <c r="W9" s="43">
        <f>IF(B9="","",IF(Aug!W9="",Sept!V9,Aug!W9+Sept!V9))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IF(Aug!B10="","",Aug!B10)</f>
        <v>Kirk Taing</v>
      </c>
      <c r="C10" s="118" t="str">
        <f>IF(Aug!C10="","",Aug!C10)</f>
        <v>MILL1</v>
      </c>
      <c r="D10" s="111" t="str">
        <f>IF(B10="","",Aug!D10)</f>
        <v>CAR/L/1003952</v>
      </c>
      <c r="E10" s="111" t="str">
        <f>IF(Aug!B10="","",Aug!E10)</f>
        <v>ORK</v>
      </c>
      <c r="F10" s="5"/>
      <c r="G10" s="111">
        <f>IF(B10="","",Aug!G10)</f>
        <v>800</v>
      </c>
      <c r="H10" s="34" t="str">
        <f t="shared" si="0"/>
        <v/>
      </c>
      <c r="I10" s="137"/>
      <c r="J10" s="43">
        <f t="shared" si="3"/>
        <v>0</v>
      </c>
      <c r="K10" s="43">
        <f>IF(B10="","",IF(Aug!K10="",Sept!J10,Aug!K10+Sept!J10))</f>
        <v>0</v>
      </c>
      <c r="L10" s="5"/>
      <c r="M10" s="43">
        <f t="shared" si="4"/>
        <v>0</v>
      </c>
      <c r="N10" s="43">
        <f>IF(B10="","",IF(Aug!N10="",Sept!M10,Aug!N10+Sept!M10))</f>
        <v>0</v>
      </c>
      <c r="O10" s="5"/>
      <c r="P10" s="43">
        <f t="shared" si="5"/>
        <v>0</v>
      </c>
      <c r="Q10" s="43">
        <f>IF(B10="","",IF(Aug!Q10="",Sept!P10,Aug!Q10+Sept!P10))</f>
        <v>0</v>
      </c>
      <c r="R10" s="5"/>
      <c r="S10" s="43">
        <f t="shared" si="6"/>
        <v>0</v>
      </c>
      <c r="T10" s="43">
        <f>IF(B10="","",IF(Aug!T10="",Sept!S10,Aug!T10+Sept!S10))</f>
        <v>0</v>
      </c>
      <c r="U10" s="5"/>
      <c r="V10" s="43">
        <f t="shared" si="7"/>
        <v>0</v>
      </c>
      <c r="W10" s="43">
        <f>IF(B10="","",IF(Aug!W10="",Sept!V10,Aug!W10+Sept!V10))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IF(Aug!B11="","",Aug!B11)</f>
        <v>Mill Bay, Stronsay</v>
      </c>
      <c r="C11" s="118" t="str">
        <f>IF(Aug!C11="","",Aug!C11)</f>
        <v>MIL1</v>
      </c>
      <c r="D11" s="111" t="str">
        <f>IF(B11="","",Aug!D11)</f>
        <v>CAR/L/1034607</v>
      </c>
      <c r="E11" s="111" t="str">
        <f>IF(Aug!B11="","",Aug!E11)</f>
        <v>ORK</v>
      </c>
      <c r="F11" s="5"/>
      <c r="G11" s="111">
        <f>IF(B11="","",Aug!G11)</f>
        <v>750</v>
      </c>
      <c r="H11" s="34" t="str">
        <f t="shared" si="0"/>
        <v/>
      </c>
      <c r="I11" s="137"/>
      <c r="J11" s="43">
        <f t="shared" si="3"/>
        <v>0</v>
      </c>
      <c r="K11" s="43">
        <f>IF(B11="","",IF(Aug!K11="",Sept!J11,Aug!K11+Sept!J11))</f>
        <v>0</v>
      </c>
      <c r="L11" s="5"/>
      <c r="M11" s="43">
        <f t="shared" si="4"/>
        <v>0</v>
      </c>
      <c r="N11" s="43">
        <f>IF(B11="","",IF(Aug!N11="",Sept!M11,Aug!N11+Sept!M11))</f>
        <v>0</v>
      </c>
      <c r="O11" s="5"/>
      <c r="P11" s="43">
        <f t="shared" si="5"/>
        <v>0</v>
      </c>
      <c r="Q11" s="43">
        <f>IF(B11="","",IF(Aug!Q11="",Sept!P11,Aug!Q11+Sept!P11))</f>
        <v>0</v>
      </c>
      <c r="R11" s="5"/>
      <c r="S11" s="43">
        <f t="shared" si="6"/>
        <v>0</v>
      </c>
      <c r="T11" s="43">
        <f>IF(B11="","",IF(Aug!T11="",Sept!S11,Aug!T11+Sept!S11))</f>
        <v>0</v>
      </c>
      <c r="U11" s="5"/>
      <c r="V11" s="43">
        <f t="shared" si="7"/>
        <v>0</v>
      </c>
      <c r="W11" s="43">
        <f>IF(B11="","",IF(Aug!W11="",Sept!V11,Aug!W11+Sept!V11))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IF(Aug!B12="","",Aug!B12)</f>
        <v>Puldrite Bay</v>
      </c>
      <c r="C12" s="118" t="str">
        <f>IF(Aug!C12="","",Aug!C12)</f>
        <v>PUL1</v>
      </c>
      <c r="D12" s="111" t="str">
        <f>IF(B12="","",Aug!D12)</f>
        <v>CAR/L/1003954</v>
      </c>
      <c r="E12" s="111" t="str">
        <f>IF(Aug!B12="","",Aug!E12)</f>
        <v>ORK</v>
      </c>
      <c r="F12" s="5"/>
      <c r="G12" s="111">
        <f>IF(B12="","",Aug!G12)</f>
        <v>980</v>
      </c>
      <c r="H12" s="34" t="str">
        <f t="shared" si="0"/>
        <v/>
      </c>
      <c r="I12" s="137"/>
      <c r="J12" s="43">
        <f t="shared" si="3"/>
        <v>0</v>
      </c>
      <c r="K12" s="43">
        <f>IF(B12="","",IF(Aug!K12="",Sept!J12,Aug!K12+Sept!J12))</f>
        <v>0</v>
      </c>
      <c r="L12" s="5"/>
      <c r="M12" s="43">
        <f t="shared" si="4"/>
        <v>0</v>
      </c>
      <c r="N12" s="43">
        <f>IF(B12="","",IF(Aug!N12="",Sept!M12,Aug!N12+Sept!M12))</f>
        <v>0</v>
      </c>
      <c r="O12" s="5"/>
      <c r="P12" s="43">
        <f t="shared" si="5"/>
        <v>0</v>
      </c>
      <c r="Q12" s="43">
        <f>IF(B12="","",IF(Aug!Q12="",Sept!P12,Aug!Q12+Sept!P12))</f>
        <v>0</v>
      </c>
      <c r="R12" s="5"/>
      <c r="S12" s="43">
        <f t="shared" si="6"/>
        <v>0</v>
      </c>
      <c r="T12" s="43">
        <f>IF(B12="","",IF(Aug!T12="",Sept!S12,Aug!T12+Sept!S12))</f>
        <v>0</v>
      </c>
      <c r="U12" s="5"/>
      <c r="V12" s="43">
        <f t="shared" si="7"/>
        <v>0</v>
      </c>
      <c r="W12" s="43">
        <f>IF(B12="","",IF(Aug!W12="",Sept!V12,Aug!W12+Sept!V12))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IF(Aug!B13="","",Aug!B13)</f>
        <v>Toy Ness</v>
      </c>
      <c r="C13" s="118" t="str">
        <f>IF(Aug!C13="","",Aug!C13)</f>
        <v>TOYN1</v>
      </c>
      <c r="D13" s="111" t="str">
        <f>IF(B13="","",Aug!D13)</f>
        <v>CAR/L/1015855</v>
      </c>
      <c r="E13" s="111" t="str">
        <f>IF(Aug!B13="","",Aug!E13)</f>
        <v>ORK</v>
      </c>
      <c r="F13" s="5"/>
      <c r="G13" s="111">
        <f>IF(B13="","",Aug!G13)</f>
        <v>650</v>
      </c>
      <c r="H13" s="34" t="str">
        <f t="shared" si="0"/>
        <v/>
      </c>
      <c r="I13" s="137"/>
      <c r="J13" s="43">
        <f t="shared" si="3"/>
        <v>0</v>
      </c>
      <c r="K13" s="43">
        <f>IF(B13="","",IF(Aug!K13="",Sept!J13,Aug!K13+Sept!J13))</f>
        <v>0</v>
      </c>
      <c r="L13" s="5"/>
      <c r="M13" s="43">
        <f t="shared" si="4"/>
        <v>0</v>
      </c>
      <c r="N13" s="43">
        <f>IF(B13="","",IF(Aug!N13="",Sept!M13,Aug!N13+Sept!M13))</f>
        <v>0</v>
      </c>
      <c r="O13" s="5"/>
      <c r="P13" s="43">
        <f t="shared" si="5"/>
        <v>0</v>
      </c>
      <c r="Q13" s="43">
        <f>IF(B13="","",IF(Aug!Q13="",Sept!P13,Aug!Q13+Sept!P13))</f>
        <v>0</v>
      </c>
      <c r="R13" s="5"/>
      <c r="S13" s="43">
        <f t="shared" si="6"/>
        <v>0</v>
      </c>
      <c r="T13" s="43">
        <f>IF(B13="","",IF(Aug!T13="",Sept!S13,Aug!T13+Sept!S13))</f>
        <v>0</v>
      </c>
      <c r="U13" s="5"/>
      <c r="V13" s="43">
        <f t="shared" si="7"/>
        <v>0</v>
      </c>
      <c r="W13" s="43">
        <f>IF(B13="","",IF(Aug!W13="",Sept!V13,Aug!W13+Sept!V13))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IF(Aug!B14="","",Aug!B14)</f>
        <v>Veantrow Bay</v>
      </c>
      <c r="C14" s="118" t="str">
        <f>IF(Aug!C14="","",Aug!C14)</f>
        <v>VEA1</v>
      </c>
      <c r="D14" s="111" t="str">
        <f>IF(B14="","",Aug!D14)</f>
        <v>CAR/L/1003931</v>
      </c>
      <c r="E14" s="111" t="str">
        <f>IF(Aug!B14="","",Aug!E14)</f>
        <v>ORK</v>
      </c>
      <c r="F14" s="5"/>
      <c r="G14" s="111">
        <f>IF(B14="","",Aug!G14)</f>
        <v>1264</v>
      </c>
      <c r="H14" s="34" t="str">
        <f t="shared" ref="H14:H20" si="10">IF((F14&gt;G14),((F14-G14)/G14),"")</f>
        <v/>
      </c>
      <c r="I14" s="137"/>
      <c r="J14" s="43">
        <f t="shared" si="3"/>
        <v>0</v>
      </c>
      <c r="K14" s="43">
        <f>IF(B14="","",IF(Aug!K14="",Sept!J14,Aug!K14+Sept!J14))</f>
        <v>0</v>
      </c>
      <c r="L14" s="5"/>
      <c r="M14" s="43">
        <f t="shared" si="4"/>
        <v>0</v>
      </c>
      <c r="N14" s="43">
        <f>IF(B14="","",IF(Aug!N14="",Sept!M14,Aug!N14+Sept!M14))</f>
        <v>0</v>
      </c>
      <c r="O14" s="5"/>
      <c r="P14" s="43">
        <f t="shared" si="5"/>
        <v>0</v>
      </c>
      <c r="Q14" s="43">
        <f>IF(B14="","",IF(Aug!Q14="",Sept!P14,Aug!Q14+Sept!P14))</f>
        <v>0</v>
      </c>
      <c r="R14" s="5"/>
      <c r="S14" s="43">
        <f t="shared" si="6"/>
        <v>0</v>
      </c>
      <c r="T14" s="43">
        <f>IF(B14="","",IF(Aug!T14="",Sept!S14,Aug!T14+Sept!S14))</f>
        <v>0</v>
      </c>
      <c r="U14" s="5"/>
      <c r="V14" s="43">
        <f t="shared" si="7"/>
        <v>0</v>
      </c>
      <c r="W14" s="43">
        <f>IF(B14="","",IF(Aug!W14="",Sept!V14,Aug!W14+Sept!V14))</f>
        <v>0</v>
      </c>
      <c r="X14" s="5"/>
      <c r="Y14" s="5"/>
      <c r="Z14" s="5"/>
      <c r="AA14" s="5"/>
      <c r="AB14" s="135">
        <f t="shared" si="1"/>
        <v>-1264</v>
      </c>
      <c r="AC14" s="135" t="str">
        <f t="shared" si="8"/>
        <v/>
      </c>
      <c r="AD14" s="18" t="e">
        <f t="shared" si="2"/>
        <v>#DIV/0!</v>
      </c>
    </row>
    <row r="15" spans="1:38" ht="15.75" customHeight="1">
      <c r="A15" s="138" t="str">
        <f t="shared" si="9"/>
        <v/>
      </c>
      <c r="B15" s="117" t="str">
        <f>IF(Aug!B15="","",Aug!B15)</f>
        <v/>
      </c>
      <c r="C15" s="118" t="str">
        <f>IF(Aug!C15="","",Aug!C15)</f>
        <v/>
      </c>
      <c r="D15" s="111" t="str">
        <f>IF(B15="","",Aug!D15)</f>
        <v/>
      </c>
      <c r="E15" s="111" t="str">
        <f>IF(Aug!B15="","",Aug!E15)</f>
        <v/>
      </c>
      <c r="F15" s="5"/>
      <c r="G15" s="111" t="str">
        <f>IF(B15="","",Aug!G15)</f>
        <v/>
      </c>
      <c r="H15" s="34" t="str">
        <f t="shared" si="10"/>
        <v/>
      </c>
      <c r="I15" s="137"/>
      <c r="J15" s="43">
        <f t="shared" si="3"/>
        <v>0</v>
      </c>
      <c r="K15" s="43" t="str">
        <f>IF(B15="","",IF(Aug!K15="",Sept!J15,Aug!K15+Sept!J15))</f>
        <v/>
      </c>
      <c r="L15" s="5"/>
      <c r="M15" s="43">
        <f t="shared" si="4"/>
        <v>0</v>
      </c>
      <c r="N15" s="43" t="str">
        <f>IF(B15="","",IF(Aug!N15="",Sept!M15,Aug!N15+Sept!M15))</f>
        <v/>
      </c>
      <c r="O15" s="5"/>
      <c r="P15" s="43">
        <f t="shared" si="5"/>
        <v>0</v>
      </c>
      <c r="Q15" s="43" t="str">
        <f>IF(B15="","",IF(Aug!Q15="",Sept!P15,Aug!Q15+Sept!P15))</f>
        <v/>
      </c>
      <c r="R15" s="5"/>
      <c r="S15" s="43">
        <f t="shared" si="6"/>
        <v>0</v>
      </c>
      <c r="T15" s="43" t="str">
        <f>IF(B15="","",IF(Aug!T15="",Sept!S15,Aug!T15+Sept!S15))</f>
        <v/>
      </c>
      <c r="U15" s="5"/>
      <c r="V15" s="43">
        <f t="shared" si="7"/>
        <v>0</v>
      </c>
      <c r="W15" s="43" t="str">
        <f>IF(B15="","",IF(Aug!W15="",Sept!V15,Aug!W15+Sept!V15))</f>
        <v/>
      </c>
      <c r="X15" s="5"/>
      <c r="Y15" s="5"/>
      <c r="Z15" s="5"/>
      <c r="AA15" s="5"/>
      <c r="AB15" s="135" t="e">
        <f t="shared" si="1"/>
        <v>#VALUE!</v>
      </c>
      <c r="AC15" s="135"/>
      <c r="AD15" s="18" t="e">
        <f t="shared" si="2"/>
        <v>#DIV/0!</v>
      </c>
    </row>
    <row r="16" spans="1:38" ht="15.75" customHeight="1">
      <c r="A16" s="138" t="str">
        <f t="shared" si="9"/>
        <v/>
      </c>
      <c r="B16" s="117" t="str">
        <f>IF(Aug!B16="","",Aug!B16)</f>
        <v/>
      </c>
      <c r="C16" s="118" t="str">
        <f>IF(Aug!C16="","",Aug!C16)</f>
        <v/>
      </c>
      <c r="D16" s="111" t="str">
        <f>IF(B16="","",Aug!D16)</f>
        <v/>
      </c>
      <c r="E16" s="111" t="str">
        <f>IF(Aug!B16="","",Aug!E16)</f>
        <v/>
      </c>
      <c r="F16" s="5"/>
      <c r="G16" s="111" t="str">
        <f>IF(B16="","",Aug!G16)</f>
        <v/>
      </c>
      <c r="H16" s="34" t="str">
        <f t="shared" si="10"/>
        <v/>
      </c>
      <c r="I16" s="137"/>
      <c r="J16" s="43">
        <f t="shared" si="3"/>
        <v>0</v>
      </c>
      <c r="K16" s="43" t="str">
        <f>IF(B16="","",IF(Aug!K16="",Sept!J16,Aug!K16+Sept!J16))</f>
        <v/>
      </c>
      <c r="L16" s="5"/>
      <c r="M16" s="43">
        <f t="shared" si="4"/>
        <v>0</v>
      </c>
      <c r="N16" s="43" t="str">
        <f>IF(B16="","",IF(Aug!N16="",Sept!M16,Aug!N16+Sept!M16))</f>
        <v/>
      </c>
      <c r="O16" s="5"/>
      <c r="P16" s="43">
        <f t="shared" si="5"/>
        <v>0</v>
      </c>
      <c r="Q16" s="43" t="str">
        <f>IF(B16="","",IF(Aug!Q16="",Sept!P16,Aug!Q16+Sept!P16))</f>
        <v/>
      </c>
      <c r="R16" s="5"/>
      <c r="S16" s="43">
        <f t="shared" si="6"/>
        <v>0</v>
      </c>
      <c r="T16" s="43" t="str">
        <f>IF(B16="","",IF(Aug!T16="",Sept!S16,Aug!T16+Sept!S16))</f>
        <v/>
      </c>
      <c r="U16" s="5"/>
      <c r="V16" s="43">
        <f t="shared" si="7"/>
        <v>0</v>
      </c>
      <c r="W16" s="43" t="str">
        <f>IF(B16="","",IF(Aug!W16="",Sept!V16,Aug!W16+Sept!V16))</f>
        <v/>
      </c>
      <c r="X16" s="5"/>
      <c r="Y16" s="5"/>
      <c r="Z16" s="5"/>
      <c r="AA16" s="5"/>
      <c r="AB16" s="135" t="e">
        <f t="shared" si="1"/>
        <v>#VALUE!</v>
      </c>
      <c r="AC16" s="135"/>
      <c r="AD16" s="18" t="e">
        <f t="shared" si="2"/>
        <v>#DIV/0!</v>
      </c>
    </row>
    <row r="17" spans="1:30" ht="15.75" customHeight="1">
      <c r="A17" s="138" t="str">
        <f t="shared" si="9"/>
        <v/>
      </c>
      <c r="B17" s="117" t="str">
        <f>IF(Aug!B17="","",Aug!B17)</f>
        <v/>
      </c>
      <c r="C17" s="118" t="str">
        <f>IF(Aug!C17="","",Aug!C17)</f>
        <v/>
      </c>
      <c r="D17" s="111" t="str">
        <f>IF(B17="","",Aug!D17)</f>
        <v/>
      </c>
      <c r="E17" s="111" t="str">
        <f>IF(Aug!B17="","",Aug!E17)</f>
        <v/>
      </c>
      <c r="F17" s="5"/>
      <c r="G17" s="111" t="str">
        <f>IF(B17="","",Aug!G17)</f>
        <v/>
      </c>
      <c r="H17" s="34" t="str">
        <f t="shared" si="10"/>
        <v/>
      </c>
      <c r="I17" s="137"/>
      <c r="J17" s="43">
        <f t="shared" si="3"/>
        <v>0</v>
      </c>
      <c r="K17" s="43" t="str">
        <f>IF(B17="","",IF(Aug!K17="",Sept!J17,Aug!K17+Sept!J17))</f>
        <v/>
      </c>
      <c r="L17" s="5"/>
      <c r="M17" s="43">
        <f t="shared" si="4"/>
        <v>0</v>
      </c>
      <c r="N17" s="43" t="str">
        <f>IF(B17="","",IF(Aug!N17="",Sept!M17,Aug!N17+Sept!M17))</f>
        <v/>
      </c>
      <c r="O17" s="5"/>
      <c r="P17" s="43">
        <f t="shared" si="5"/>
        <v>0</v>
      </c>
      <c r="Q17" s="43" t="str">
        <f>IF(B17="","",IF(Aug!Q17="",Sept!P17,Aug!Q17+Sept!P17))</f>
        <v/>
      </c>
      <c r="R17" s="5"/>
      <c r="S17" s="43">
        <f t="shared" si="6"/>
        <v>0</v>
      </c>
      <c r="T17" s="43" t="str">
        <f>IF(B17="","",IF(Aug!T17="",Sept!S17,Aug!T17+Sept!S17))</f>
        <v/>
      </c>
      <c r="U17" s="5"/>
      <c r="V17" s="43">
        <f t="shared" si="7"/>
        <v>0</v>
      </c>
      <c r="W17" s="43" t="str">
        <f>IF(B17="","",IF(Aug!W17="",Sept!V17,Aug!W17+Sept!V17))</f>
        <v/>
      </c>
      <c r="X17" s="5"/>
      <c r="Y17" s="5"/>
      <c r="Z17" s="5"/>
      <c r="AA17" s="5"/>
      <c r="AB17" s="135" t="e">
        <f t="shared" si="1"/>
        <v>#VALUE!</v>
      </c>
      <c r="AC17" s="135"/>
      <c r="AD17" s="18" t="e">
        <f t="shared" si="2"/>
        <v>#DIV/0!</v>
      </c>
    </row>
    <row r="18" spans="1:30" ht="15.75" customHeight="1">
      <c r="A18" s="138" t="str">
        <f t="shared" si="9"/>
        <v/>
      </c>
      <c r="B18" s="117" t="str">
        <f>IF(Aug!B18="","",Aug!B18)</f>
        <v/>
      </c>
      <c r="C18" s="118" t="str">
        <f>IF(Aug!C18="","",Aug!C18)</f>
        <v/>
      </c>
      <c r="D18" s="111" t="str">
        <f>IF(B18="","",Aug!D18)</f>
        <v/>
      </c>
      <c r="E18" s="111" t="str">
        <f>IF(Aug!B18="","",Aug!E18)</f>
        <v/>
      </c>
      <c r="F18" s="5"/>
      <c r="G18" s="111" t="str">
        <f>IF(B18="","",Aug!G18)</f>
        <v/>
      </c>
      <c r="H18" s="34" t="str">
        <f t="shared" si="10"/>
        <v/>
      </c>
      <c r="I18" s="137"/>
      <c r="J18" s="43">
        <f t="shared" si="3"/>
        <v>0</v>
      </c>
      <c r="K18" s="43" t="str">
        <f>IF(B18="","",IF(Aug!K18="",Sept!J18,Aug!K18+Sept!J18))</f>
        <v/>
      </c>
      <c r="L18" s="5"/>
      <c r="M18" s="43">
        <f t="shared" si="4"/>
        <v>0</v>
      </c>
      <c r="N18" s="43" t="str">
        <f>IF(B18="","",IF(Aug!N18="",Sept!M18,Aug!N18+Sept!M18))</f>
        <v/>
      </c>
      <c r="O18" s="5"/>
      <c r="P18" s="43">
        <f t="shared" si="5"/>
        <v>0</v>
      </c>
      <c r="Q18" s="43" t="str">
        <f>IF(B18="","",IF(Aug!Q18="",Sept!P18,Aug!Q18+Sept!P18))</f>
        <v/>
      </c>
      <c r="R18" s="5"/>
      <c r="S18" s="43">
        <f t="shared" si="6"/>
        <v>0</v>
      </c>
      <c r="T18" s="43" t="str">
        <f>IF(B18="","",IF(Aug!T18="",Sept!S18,Aug!T18+Sept!S18))</f>
        <v/>
      </c>
      <c r="U18" s="5"/>
      <c r="V18" s="43">
        <f t="shared" si="7"/>
        <v>0</v>
      </c>
      <c r="W18" s="43" t="str">
        <f>IF(B18="","",IF(Aug!W18="",Sept!V18,Aug!W18+Sept!V18))</f>
        <v/>
      </c>
      <c r="X18" s="5"/>
      <c r="Y18" s="5"/>
      <c r="Z18" s="5"/>
      <c r="AA18" s="5"/>
      <c r="AB18" s="135" t="e">
        <f t="shared" si="1"/>
        <v>#VALUE!</v>
      </c>
      <c r="AC18" s="135"/>
      <c r="AD18" s="18" t="e">
        <f t="shared" si="2"/>
        <v>#DIV/0!</v>
      </c>
    </row>
    <row r="19" spans="1:30" ht="15.75" customHeight="1">
      <c r="A19" s="138" t="str">
        <f t="shared" si="9"/>
        <v/>
      </c>
      <c r="B19" s="117" t="str">
        <f>IF(Aug!B19="","",Aug!B19)</f>
        <v/>
      </c>
      <c r="C19" s="118" t="str">
        <f>IF(Aug!C19="","",Aug!C19)</f>
        <v/>
      </c>
      <c r="D19" s="111" t="str">
        <f>IF(B19="","",Aug!D19)</f>
        <v/>
      </c>
      <c r="E19" s="111" t="str">
        <f>IF(Aug!B19="","",Aug!E19)</f>
        <v/>
      </c>
      <c r="F19" s="5"/>
      <c r="G19" s="111" t="str">
        <f>IF(B19="","",Aug!G19)</f>
        <v/>
      </c>
      <c r="H19" s="34" t="str">
        <f t="shared" si="10"/>
        <v/>
      </c>
      <c r="I19" s="137"/>
      <c r="J19" s="43">
        <f t="shared" si="3"/>
        <v>0</v>
      </c>
      <c r="K19" s="43" t="str">
        <f>IF(B19="","",IF(Aug!K19="",Sept!J19,Aug!K19+Sept!J19))</f>
        <v/>
      </c>
      <c r="L19" s="5"/>
      <c r="M19" s="43">
        <f t="shared" si="4"/>
        <v>0</v>
      </c>
      <c r="N19" s="43" t="str">
        <f>IF(B19="","",IF(Aug!N19="",Sept!M19,Aug!N19+Sept!M19))</f>
        <v/>
      </c>
      <c r="O19" s="5"/>
      <c r="P19" s="43">
        <f t="shared" si="5"/>
        <v>0</v>
      </c>
      <c r="Q19" s="43" t="str">
        <f>IF(B19="","",IF(Aug!Q19="",Sept!P19,Aug!Q19+Sept!P19))</f>
        <v/>
      </c>
      <c r="R19" s="5"/>
      <c r="S19" s="43">
        <f t="shared" si="6"/>
        <v>0</v>
      </c>
      <c r="T19" s="43" t="str">
        <f>IF(B19="","",IF(Aug!T19="",Sept!S19,Aug!T19+Sept!S19))</f>
        <v/>
      </c>
      <c r="U19" s="5"/>
      <c r="V19" s="43">
        <f t="shared" si="7"/>
        <v>0</v>
      </c>
      <c r="W19" s="43" t="str">
        <f>IF(B19="","",IF(Aug!W19="",Sept!V19,Aug!W19+Sept!V19))</f>
        <v/>
      </c>
      <c r="X19" s="5"/>
      <c r="Y19" s="5"/>
      <c r="Z19" s="5"/>
      <c r="AA19" s="5"/>
      <c r="AB19" s="135" t="e">
        <f t="shared" si="1"/>
        <v>#VALUE!</v>
      </c>
      <c r="AC19" s="135"/>
      <c r="AD19" s="18" t="e">
        <f t="shared" si="2"/>
        <v>#DIV/0!</v>
      </c>
    </row>
    <row r="20" spans="1:30" ht="15.75" customHeight="1">
      <c r="A20" s="138" t="str">
        <f t="shared" si="9"/>
        <v/>
      </c>
      <c r="B20" s="119" t="str">
        <f>IF(Aug!B20="","",Aug!B20)</f>
        <v/>
      </c>
      <c r="C20" s="120" t="str">
        <f>IF(Aug!C20="","",Aug!C20)</f>
        <v/>
      </c>
      <c r="D20" s="112" t="str">
        <f>IF(B20="","",Aug!D20)</f>
        <v/>
      </c>
      <c r="E20" s="112" t="str">
        <f>IF(Aug!B20="","",Aug!E20)</f>
        <v/>
      </c>
      <c r="F20" s="5"/>
      <c r="G20" s="112" t="str">
        <f>IF(B20="","",Aug!G20)</f>
        <v/>
      </c>
      <c r="H20" s="41" t="str">
        <f t="shared" si="10"/>
        <v/>
      </c>
      <c r="I20" s="137"/>
      <c r="J20" s="43">
        <f t="shared" si="3"/>
        <v>0</v>
      </c>
      <c r="K20" s="43" t="str">
        <f>IF(B20="","",IF(Aug!K20="",Sept!J20,Aug!K20+Sept!J20))</f>
        <v/>
      </c>
      <c r="L20" s="5"/>
      <c r="M20" s="43">
        <f t="shared" si="4"/>
        <v>0</v>
      </c>
      <c r="N20" s="43" t="str">
        <f>IF(B20="","",IF(Aug!N20="",Sept!M20,Aug!N20+Sept!M20))</f>
        <v/>
      </c>
      <c r="O20" s="5"/>
      <c r="P20" s="43">
        <f t="shared" si="5"/>
        <v>0</v>
      </c>
      <c r="Q20" s="43" t="str">
        <f>IF(B20="","",IF(Aug!Q20="",Sept!P20,Aug!Q20+Sept!P20))</f>
        <v/>
      </c>
      <c r="R20" s="5"/>
      <c r="S20" s="43">
        <f t="shared" si="6"/>
        <v>0</v>
      </c>
      <c r="T20" s="43" t="str">
        <f>IF(B20="","",IF(Aug!T20="",Sept!S20,Aug!T20+Sept!S20))</f>
        <v/>
      </c>
      <c r="U20" s="5"/>
      <c r="V20" s="43">
        <f t="shared" si="7"/>
        <v>0</v>
      </c>
      <c r="W20" s="43" t="str">
        <f>IF(B20="","",IF(Aug!W20="",Sept!V20,Aug!W20+Sept!V20))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row r="26" spans="1:30" ht="15.75" hidden="1" customHeight="1"/>
    <row r="27" spans="1:30" ht="15.75" hidden="1" customHeight="1"/>
    <row r="28" spans="1:30" ht="15.75" hidden="1" customHeight="1"/>
    <row r="29" spans="1:30" ht="15.75" hidden="1" customHeight="1"/>
    <row r="30" spans="1:30" ht="15.75" hidden="1" customHeight="1"/>
    <row r="31" spans="1:30" ht="15.75" hidden="1" customHeight="1"/>
    <row r="32" spans="1:30"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103" priority="3" stopIfTrue="1">
      <formula>-IF($AD$11&lt;0.02,TRUE)</formula>
    </cfRule>
    <cfRule type="expression" dxfId="102" priority="4" stopIfTrue="1">
      <formula>-IF($AD$11&gt;3,TRUE)</formula>
    </cfRule>
  </conditionalFormatting>
  <conditionalFormatting sqref="R15">
    <cfRule type="expression" dxfId="101" priority="11" stopIfTrue="1">
      <formula>-IF($AD$15&lt;0.02,TRUE)</formula>
    </cfRule>
    <cfRule type="expression" dxfId="100" priority="12" stopIfTrue="1">
      <formula>-IF($AD$15&gt;3,TRUE)</formula>
    </cfRule>
  </conditionalFormatting>
  <conditionalFormatting sqref="R8">
    <cfRule type="expression" dxfId="99" priority="41" stopIfTrue="1">
      <formula>-IF($AD$8&lt;0.02,TRUE)</formula>
    </cfRule>
    <cfRule type="expression" dxfId="98" priority="42" stopIfTrue="1">
      <formula>-IF($AD$8&gt;3,TRUE)</formula>
    </cfRule>
  </conditionalFormatting>
  <conditionalFormatting sqref="R9">
    <cfRule type="expression" dxfId="97" priority="43" stopIfTrue="1">
      <formula>-IF($AD$9&lt;0.02,TRUE)</formula>
    </cfRule>
    <cfRule type="expression" dxfId="96" priority="44" stopIfTrue="1">
      <formula>-IF($AD$9&gt;3,TRUE)</formula>
    </cfRule>
  </conditionalFormatting>
  <conditionalFormatting sqref="R10">
    <cfRule type="expression" dxfId="95" priority="53" stopIfTrue="1">
      <formula>IF($AD$10&lt;0.02,TRUE)</formula>
    </cfRule>
    <cfRule type="expression" dxfId="94" priority="54" stopIfTrue="1">
      <formula>IF($AD$10&gt;3,TRUE)</formula>
    </cfRule>
  </conditionalFormatting>
  <conditionalFormatting sqref="R12">
    <cfRule type="expression" dxfId="93" priority="55" stopIfTrue="1">
      <formula>IF($AD$12&lt;0.02,TRUE)</formula>
    </cfRule>
    <cfRule type="expression" dxfId="92" priority="56" stopIfTrue="1">
      <formula>IF($AD$12&gt;3,TRUE)</formula>
    </cfRule>
  </conditionalFormatting>
  <conditionalFormatting sqref="R13">
    <cfRule type="expression" dxfId="91" priority="57" stopIfTrue="1">
      <formula>IF($AD$13&lt;0.02,TRUE)</formula>
    </cfRule>
    <cfRule type="expression" dxfId="90" priority="58" stopIfTrue="1">
      <formula>IF($AD$13&gt;3,TRUE)</formula>
    </cfRule>
  </conditionalFormatting>
  <conditionalFormatting sqref="R14">
    <cfRule type="expression" dxfId="89" priority="59" stopIfTrue="1">
      <formula>IF($AD$14&lt;0.02,TRUE)</formula>
    </cfRule>
    <cfRule type="expression" dxfId="88" priority="60" stopIfTrue="1">
      <formula>IF($AD$14&gt;3,TRUE)</formula>
    </cfRule>
  </conditionalFormatting>
  <conditionalFormatting sqref="R16">
    <cfRule type="expression" dxfId="87" priority="61" stopIfTrue="1">
      <formula>IF($AD$16&lt;0.02,TRUE)</formula>
    </cfRule>
    <cfRule type="expression" dxfId="86" priority="62" stopIfTrue="1">
      <formula>IF($AD$16&gt;3,TRUE)</formula>
    </cfRule>
  </conditionalFormatting>
  <conditionalFormatting sqref="R17">
    <cfRule type="expression" dxfId="85" priority="63" stopIfTrue="1">
      <formula>IF($AD$17&lt;0.02,TRUE)</formula>
    </cfRule>
    <cfRule type="expression" dxfId="84" priority="64" stopIfTrue="1">
      <formula>IF($AD$17&gt;3,TRUE)</formula>
    </cfRule>
  </conditionalFormatting>
  <conditionalFormatting sqref="R18">
    <cfRule type="expression" dxfId="83" priority="65" stopIfTrue="1">
      <formula>IF($AD$18&lt;0.02,TRUE)</formula>
    </cfRule>
    <cfRule type="expression" dxfId="82" priority="66" stopIfTrue="1">
      <formula>IF($AD$18&gt;3,TRUE)</formula>
    </cfRule>
  </conditionalFormatting>
  <conditionalFormatting sqref="R19">
    <cfRule type="expression" dxfId="81" priority="67" stopIfTrue="1">
      <formula>IF($AD$19&lt;0.02,TRUE)</formula>
    </cfRule>
    <cfRule type="expression" dxfId="80" priority="68" stopIfTrue="1">
      <formula>IF($AD$19&gt;3,TRUE)</formula>
    </cfRule>
  </conditionalFormatting>
  <conditionalFormatting sqref="R20">
    <cfRule type="expression" dxfId="79" priority="69" stopIfTrue="1">
      <formula>IF($AD$20&lt;0.02,TRUE)</formula>
    </cfRule>
    <cfRule type="expression" dxfId="78" priority="70" stopIfTrue="1">
      <formula>IF($AD$20&gt;3,TRUE)</formula>
    </cfRule>
  </conditionalFormatting>
  <dataValidations count="2">
    <dataValidation type="whole" operator="equal" allowBlank="1" showInputMessage="1" showErrorMessage="1" sqref="H8:H20 AB8:AC20">
      <formula1>45747347347</formula1>
    </dataValidation>
    <dataValidation operator="equal" allowBlank="1" showInputMessage="1" showErrorMessage="1" sqref="Q8:Q20 N8:N20 K8:K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14.xml><?xml version="1.0" encoding="utf-8"?>
<worksheet xmlns="http://schemas.openxmlformats.org/spreadsheetml/2006/main" xmlns:r="http://schemas.openxmlformats.org/officeDocument/2006/relationships">
  <sheetPr codeName="Sheet14">
    <pageSetUpPr fitToPage="1"/>
  </sheetPr>
  <dimension ref="A1:AL25"/>
  <sheetViews>
    <sheetView topLeftCell="A22" zoomScale="75" workbookViewId="0">
      <selection activeCell="B20" sqref="B6:AC20"/>
    </sheetView>
  </sheetViews>
  <sheetFormatPr defaultColWidth="0" defaultRowHeight="0"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5.28515625" style="18" customWidth="1"/>
    <col min="10" max="10" width="7.5703125" style="18" hidden="1" customWidth="1"/>
    <col min="11" max="11" width="7.42578125" style="18" hidden="1" customWidth="1"/>
    <col min="12" max="12" width="15.28515625" style="18" customWidth="1"/>
    <col min="13" max="13" width="7.85546875" style="18" hidden="1" customWidth="1"/>
    <col min="14" max="14" width="5.85546875" style="18" hidden="1" customWidth="1"/>
    <col min="15" max="15" width="15.28515625" style="18" customWidth="1"/>
    <col min="16" max="16" width="7.42578125" style="18" hidden="1" customWidth="1"/>
    <col min="17" max="17" width="5.7109375" style="18" hidden="1" customWidth="1"/>
    <col min="18" max="18" width="15.2851562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thickBot="1">
      <c r="A2" s="138"/>
      <c r="B2" s="30" t="str">
        <f>CONCATENATE('GENERAL GUIDELINES &amp; SITE INFO'!E27," - monthly returns of biomass and anti-parasitic usage")</f>
        <v>Scottish Seafarms Ltd - monthly returns of biomass and anti-parasitic usage</v>
      </c>
    </row>
    <row r="3" spans="1:38" s="18" customFormat="1" ht="15.75" customHeight="1" thickBot="1">
      <c r="A3" s="138"/>
      <c r="B3" s="40"/>
      <c r="H3" s="113" t="s">
        <v>19</v>
      </c>
      <c r="I3" s="114"/>
      <c r="J3" s="114"/>
      <c r="K3" s="114"/>
      <c r="L3" s="114"/>
      <c r="M3" s="115"/>
      <c r="N3" s="115"/>
      <c r="O3" s="115"/>
      <c r="P3" s="115"/>
      <c r="Q3" s="115"/>
      <c r="R3" s="115"/>
      <c r="S3" s="115"/>
      <c r="T3" s="115"/>
      <c r="U3" s="115"/>
      <c r="V3" s="115"/>
      <c r="W3" s="115"/>
      <c r="X3" s="115"/>
      <c r="Y3" s="115"/>
      <c r="Z3" s="116"/>
      <c r="AB3" s="131"/>
      <c r="AC3" s="139"/>
    </row>
    <row r="4" spans="1:38" s="18" customFormat="1" ht="15.75" customHeight="1">
      <c r="A4" s="138"/>
      <c r="B4" s="30" t="str">
        <f>CONCATENATE("Please complete and return by ",'GENERAL GUIDELINES &amp; SITE INFO'!I32)</f>
        <v xml:space="preserve">Please complete and return by 18 Jan 2013; </v>
      </c>
    </row>
    <row r="5" spans="1:38" s="18" customFormat="1" ht="15.75" customHeight="1">
      <c r="A5" s="138"/>
      <c r="B5" s="40"/>
      <c r="Z5" s="121"/>
      <c r="AA5" s="122" t="s">
        <v>170</v>
      </c>
    </row>
    <row r="6" spans="1:38" ht="27.75" customHeight="1">
      <c r="B6" s="265" t="s">
        <v>0</v>
      </c>
      <c r="C6" s="265" t="s">
        <v>1</v>
      </c>
      <c r="D6" s="265" t="s">
        <v>196</v>
      </c>
      <c r="E6" s="269" t="s">
        <v>54</v>
      </c>
      <c r="F6" s="267" t="s">
        <v>212</v>
      </c>
      <c r="G6" s="263" t="s">
        <v>201</v>
      </c>
      <c r="H6" s="267" t="s">
        <v>219</v>
      </c>
      <c r="I6" s="278" t="s">
        <v>193</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172</v>
      </c>
      <c r="J7" s="31" t="s">
        <v>64</v>
      </c>
      <c r="K7" s="1" t="s">
        <v>2</v>
      </c>
      <c r="L7" s="1" t="s">
        <v>188</v>
      </c>
      <c r="M7" s="1" t="s">
        <v>65</v>
      </c>
      <c r="N7" s="1" t="s">
        <v>2</v>
      </c>
      <c r="O7" s="1" t="s">
        <v>183</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IF(Sept!B8="","",Sept!B8)</f>
        <v>Bring Head</v>
      </c>
      <c r="C8" s="118" t="str">
        <f>IF(Sept!C8="","",Sept!C8)</f>
        <v>SCAP1</v>
      </c>
      <c r="D8" s="111" t="str">
        <f>IF(B8="","",Sept!D8)</f>
        <v>CAR/L/1015854</v>
      </c>
      <c r="E8" s="111" t="str">
        <f>IF(Sept!B8="","",Sept!E8)</f>
        <v>ORK</v>
      </c>
      <c r="F8" s="5"/>
      <c r="G8" s="111">
        <f>IF(B8="","",Sept!G8)</f>
        <v>968</v>
      </c>
      <c r="H8" s="34" t="str">
        <f t="shared" ref="H8:H13" si="0">IF((F8&gt;G8),((F8-G8)/G8),"")</f>
        <v/>
      </c>
      <c r="I8" s="137"/>
      <c r="J8" s="43">
        <f>I8*10</f>
        <v>0</v>
      </c>
      <c r="K8" s="43">
        <f>IF(B8="","",IF(Sept!K8="",Oct!J8,Sept!K8+Oct!J8))</f>
        <v>0</v>
      </c>
      <c r="L8" s="5"/>
      <c r="M8" s="43">
        <f>L8/2</f>
        <v>0</v>
      </c>
      <c r="N8" s="43">
        <f>IF(B8="","",IF(Sept!N8="",Oct!M8,Sept!N8+Oct!M8))</f>
        <v>0</v>
      </c>
      <c r="O8" s="5"/>
      <c r="P8" s="43">
        <f>O8</f>
        <v>0</v>
      </c>
      <c r="Q8" s="43">
        <f>IF(B8="","",IF(Sept!Q8="",Oct!P8,Sept!Q8+Oct!P8))</f>
        <v>0</v>
      </c>
      <c r="R8" s="5"/>
      <c r="S8" s="43">
        <f>R8/500</f>
        <v>0</v>
      </c>
      <c r="T8" s="43">
        <f>IF(B8="","",IF(Sept!T8="",Oct!S8,Sept!T8+Oct!S8))</f>
        <v>0</v>
      </c>
      <c r="U8" s="5"/>
      <c r="V8" s="43">
        <f>U8*10</f>
        <v>0</v>
      </c>
      <c r="W8" s="43">
        <f>IF(B8="","",IF(Sept!W8="",Oct!V8,Sept!W8+Oct!V8))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IF(Sept!B9="","",Sept!B9)</f>
        <v>Eday Sound</v>
      </c>
      <c r="C9" s="118" t="str">
        <f>IF(Sept!C9="","",Sept!C9)</f>
        <v>EDA1</v>
      </c>
      <c r="D9" s="111" t="str">
        <f>IF(B9="","",Sept!D9)</f>
        <v>CAR/L/1003956</v>
      </c>
      <c r="E9" s="111" t="str">
        <f>IF(Sept!B9="","",Sept!E9)</f>
        <v>ORK</v>
      </c>
      <c r="F9" s="5"/>
      <c r="G9" s="111">
        <f>IF(B9="","",Sept!G9)</f>
        <v>800</v>
      </c>
      <c r="H9" s="34" t="str">
        <f t="shared" si="0"/>
        <v/>
      </c>
      <c r="I9" s="137"/>
      <c r="J9" s="43">
        <f t="shared" ref="J9:J20" si="3">I9*10</f>
        <v>0</v>
      </c>
      <c r="K9" s="43">
        <f>IF(B9="","",IF(Sept!K9="",Oct!J9,Sept!K9+Oct!J9))</f>
        <v>0</v>
      </c>
      <c r="L9" s="5"/>
      <c r="M9" s="43">
        <f t="shared" ref="M9:M20" si="4">L9/2</f>
        <v>0</v>
      </c>
      <c r="N9" s="43">
        <f>IF(B9="","",IF(Sept!N9="",Oct!M9,Sept!N9+Oct!M9))</f>
        <v>0</v>
      </c>
      <c r="O9" s="5"/>
      <c r="P9" s="43">
        <f t="shared" ref="P9:P20" si="5">O9</f>
        <v>0</v>
      </c>
      <c r="Q9" s="43">
        <f>IF(B9="","",IF(Sept!Q9="",Oct!P9,Sept!Q9+Oct!P9))</f>
        <v>0</v>
      </c>
      <c r="R9" s="5"/>
      <c r="S9" s="43">
        <f t="shared" ref="S9:S20" si="6">R9/500</f>
        <v>0</v>
      </c>
      <c r="T9" s="43">
        <f>IF(B9="","",IF(Sept!T9="",Oct!S9,Sept!T9+Oct!S9))</f>
        <v>0</v>
      </c>
      <c r="U9" s="5"/>
      <c r="V9" s="43">
        <f t="shared" ref="V9:V20" si="7">U9*10</f>
        <v>0</v>
      </c>
      <c r="W9" s="43">
        <f>IF(B9="","",IF(Sept!W9="",Oct!V9,Sept!W9+Oct!V9))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IF(Sept!B10="","",Sept!B10)</f>
        <v>Kirk Taing</v>
      </c>
      <c r="C10" s="118" t="str">
        <f>IF(Sept!C10="","",Sept!C10)</f>
        <v>MILL1</v>
      </c>
      <c r="D10" s="111" t="str">
        <f>IF(B10="","",Sept!D10)</f>
        <v>CAR/L/1003952</v>
      </c>
      <c r="E10" s="111" t="str">
        <f>IF(Sept!B10="","",Sept!E10)</f>
        <v>ORK</v>
      </c>
      <c r="F10" s="5"/>
      <c r="G10" s="111">
        <f>IF(B10="","",Sept!G10)</f>
        <v>800</v>
      </c>
      <c r="H10" s="34" t="str">
        <f t="shared" si="0"/>
        <v/>
      </c>
      <c r="I10" s="137"/>
      <c r="J10" s="43">
        <f t="shared" si="3"/>
        <v>0</v>
      </c>
      <c r="K10" s="43">
        <f>IF(B10="","",IF(Sept!K10="",Oct!J10,Sept!K10+Oct!J10))</f>
        <v>0</v>
      </c>
      <c r="L10" s="5"/>
      <c r="M10" s="43">
        <f t="shared" si="4"/>
        <v>0</v>
      </c>
      <c r="N10" s="43">
        <f>IF(B10="","",IF(Sept!N10="",Oct!M10,Sept!N10+Oct!M10))</f>
        <v>0</v>
      </c>
      <c r="O10" s="5"/>
      <c r="P10" s="43">
        <f t="shared" si="5"/>
        <v>0</v>
      </c>
      <c r="Q10" s="43">
        <f>IF(B10="","",IF(Sept!Q10="",Oct!P10,Sept!Q10+Oct!P10))</f>
        <v>0</v>
      </c>
      <c r="R10" s="5"/>
      <c r="S10" s="43">
        <f t="shared" si="6"/>
        <v>0</v>
      </c>
      <c r="T10" s="43">
        <f>IF(B10="","",IF(Sept!T10="",Oct!S10,Sept!T10+Oct!S10))</f>
        <v>0</v>
      </c>
      <c r="U10" s="5"/>
      <c r="V10" s="43">
        <f t="shared" si="7"/>
        <v>0</v>
      </c>
      <c r="W10" s="43">
        <f>IF(B10="","",IF(Sept!W10="",Oct!V10,Sept!W10+Oct!V10))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IF(Sept!B11="","",Sept!B11)</f>
        <v>Mill Bay, Stronsay</v>
      </c>
      <c r="C11" s="118" t="str">
        <f>IF(Sept!C11="","",Sept!C11)</f>
        <v>MIL1</v>
      </c>
      <c r="D11" s="111" t="str">
        <f>IF(B11="","",Sept!D11)</f>
        <v>CAR/L/1034607</v>
      </c>
      <c r="E11" s="111" t="str">
        <f>IF(Sept!B11="","",Sept!E11)</f>
        <v>ORK</v>
      </c>
      <c r="F11" s="5"/>
      <c r="G11" s="111">
        <f>IF(B11="","",Sept!G11)</f>
        <v>750</v>
      </c>
      <c r="H11" s="34" t="str">
        <f t="shared" si="0"/>
        <v/>
      </c>
      <c r="I11" s="137"/>
      <c r="J11" s="43">
        <f t="shared" si="3"/>
        <v>0</v>
      </c>
      <c r="K11" s="43">
        <f>IF(B11="","",IF(Sept!K11="",Oct!J11,Sept!K11+Oct!J11))</f>
        <v>0</v>
      </c>
      <c r="L11" s="5"/>
      <c r="M11" s="43">
        <f t="shared" si="4"/>
        <v>0</v>
      </c>
      <c r="N11" s="43">
        <f>IF(B11="","",IF(Sept!N11="",Oct!M11,Sept!N11+Oct!M11))</f>
        <v>0</v>
      </c>
      <c r="O11" s="5"/>
      <c r="P11" s="43">
        <f t="shared" si="5"/>
        <v>0</v>
      </c>
      <c r="Q11" s="43">
        <f>IF(B11="","",IF(Sept!Q11="",Oct!P11,Sept!Q11+Oct!P11))</f>
        <v>0</v>
      </c>
      <c r="R11" s="5"/>
      <c r="S11" s="43">
        <f t="shared" si="6"/>
        <v>0</v>
      </c>
      <c r="T11" s="43">
        <f>IF(B11="","",IF(Sept!T11="",Oct!S11,Sept!T11+Oct!S11))</f>
        <v>0</v>
      </c>
      <c r="U11" s="5"/>
      <c r="V11" s="43">
        <f t="shared" si="7"/>
        <v>0</v>
      </c>
      <c r="W11" s="43">
        <f>IF(B11="","",IF(Sept!W11="",Oct!V11,Sept!W11+Oct!V11))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IF(Sept!B12="","",Sept!B12)</f>
        <v>Puldrite Bay</v>
      </c>
      <c r="C12" s="118" t="str">
        <f>IF(Sept!C12="","",Sept!C12)</f>
        <v>PUL1</v>
      </c>
      <c r="D12" s="111" t="str">
        <f>IF(B12="","",Sept!D12)</f>
        <v>CAR/L/1003954</v>
      </c>
      <c r="E12" s="111" t="str">
        <f>IF(Sept!B12="","",Sept!E12)</f>
        <v>ORK</v>
      </c>
      <c r="F12" s="5"/>
      <c r="G12" s="111">
        <f>IF(B12="","",Sept!G12)</f>
        <v>980</v>
      </c>
      <c r="H12" s="34" t="str">
        <f t="shared" si="0"/>
        <v/>
      </c>
      <c r="I12" s="137"/>
      <c r="J12" s="43">
        <f t="shared" si="3"/>
        <v>0</v>
      </c>
      <c r="K12" s="43">
        <f>IF(B12="","",IF(Sept!K12="",Oct!J12,Sept!K12+Oct!J12))</f>
        <v>0</v>
      </c>
      <c r="L12" s="5"/>
      <c r="M12" s="43">
        <f t="shared" si="4"/>
        <v>0</v>
      </c>
      <c r="N12" s="43">
        <f>IF(B12="","",IF(Sept!N12="",Oct!M12,Sept!N12+Oct!M12))</f>
        <v>0</v>
      </c>
      <c r="O12" s="5"/>
      <c r="P12" s="43">
        <f t="shared" si="5"/>
        <v>0</v>
      </c>
      <c r="Q12" s="43">
        <f>IF(B12="","",IF(Sept!Q12="",Oct!P12,Sept!Q12+Oct!P12))</f>
        <v>0</v>
      </c>
      <c r="R12" s="5"/>
      <c r="S12" s="43">
        <f t="shared" si="6"/>
        <v>0</v>
      </c>
      <c r="T12" s="43">
        <f>IF(B12="","",IF(Sept!T12="",Oct!S12,Sept!T12+Oct!S12))</f>
        <v>0</v>
      </c>
      <c r="U12" s="5"/>
      <c r="V12" s="43">
        <f t="shared" si="7"/>
        <v>0</v>
      </c>
      <c r="W12" s="43">
        <f>IF(B12="","",IF(Sept!W12="",Oct!V12,Sept!W12+Oct!V12))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IF(Sept!B13="","",Sept!B13)</f>
        <v>Toy Ness</v>
      </c>
      <c r="C13" s="118" t="str">
        <f>IF(Sept!C13="","",Sept!C13)</f>
        <v>TOYN1</v>
      </c>
      <c r="D13" s="111" t="str">
        <f>IF(B13="","",Sept!D13)</f>
        <v>CAR/L/1015855</v>
      </c>
      <c r="E13" s="111" t="str">
        <f>IF(Sept!B13="","",Sept!E13)</f>
        <v>ORK</v>
      </c>
      <c r="F13" s="5"/>
      <c r="G13" s="111">
        <f>IF(B13="","",Sept!G13)</f>
        <v>650</v>
      </c>
      <c r="H13" s="34" t="str">
        <f t="shared" si="0"/>
        <v/>
      </c>
      <c r="I13" s="137"/>
      <c r="J13" s="43">
        <f t="shared" si="3"/>
        <v>0</v>
      </c>
      <c r="K13" s="43">
        <f>IF(B13="","",IF(Sept!K13="",Oct!J13,Sept!K13+Oct!J13))</f>
        <v>0</v>
      </c>
      <c r="L13" s="5"/>
      <c r="M13" s="43">
        <f t="shared" si="4"/>
        <v>0</v>
      </c>
      <c r="N13" s="43">
        <f>IF(B13="","",IF(Sept!N13="",Oct!M13,Sept!N13+Oct!M13))</f>
        <v>0</v>
      </c>
      <c r="O13" s="5"/>
      <c r="P13" s="43">
        <f t="shared" si="5"/>
        <v>0</v>
      </c>
      <c r="Q13" s="43">
        <f>IF(B13="","",IF(Sept!Q13="",Oct!P13,Sept!Q13+Oct!P13))</f>
        <v>0</v>
      </c>
      <c r="R13" s="5"/>
      <c r="S13" s="43">
        <f t="shared" si="6"/>
        <v>0</v>
      </c>
      <c r="T13" s="43">
        <f>IF(B13="","",IF(Sept!T13="",Oct!S13,Sept!T13+Oct!S13))</f>
        <v>0</v>
      </c>
      <c r="U13" s="5"/>
      <c r="V13" s="43">
        <f t="shared" si="7"/>
        <v>0</v>
      </c>
      <c r="W13" s="43">
        <f>IF(B13="","",IF(Sept!W13="",Oct!V13,Sept!W13+Oct!V13))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IF(Sept!B14="","",Sept!B14)</f>
        <v>Veantrow Bay</v>
      </c>
      <c r="C14" s="118" t="str">
        <f>IF(Sept!C14="","",Sept!C14)</f>
        <v>VEA1</v>
      </c>
      <c r="D14" s="111" t="str">
        <f>IF(B14="","",Sept!D14)</f>
        <v>CAR/L/1003931</v>
      </c>
      <c r="E14" s="111" t="str">
        <f>IF(Sept!B14="","",Sept!E14)</f>
        <v>ORK</v>
      </c>
      <c r="F14" s="5"/>
      <c r="G14" s="111">
        <f>IF(B14="","",Sept!G14)</f>
        <v>1264</v>
      </c>
      <c r="H14" s="34" t="str">
        <f t="shared" ref="H14:H20" si="10">IF((F14&gt;G14),((F14-G14)/G14),"")</f>
        <v/>
      </c>
      <c r="I14" s="137"/>
      <c r="J14" s="43">
        <f t="shared" si="3"/>
        <v>0</v>
      </c>
      <c r="K14" s="43">
        <f>IF(B14="","",IF(Sept!K14="",Oct!J14,Sept!K14+Oct!J14))</f>
        <v>0</v>
      </c>
      <c r="L14" s="5"/>
      <c r="M14" s="43">
        <f t="shared" si="4"/>
        <v>0</v>
      </c>
      <c r="N14" s="43">
        <f>IF(B14="","",IF(Sept!N14="",Oct!M14,Sept!N14+Oct!M14))</f>
        <v>0</v>
      </c>
      <c r="O14" s="5"/>
      <c r="P14" s="43">
        <f t="shared" si="5"/>
        <v>0</v>
      </c>
      <c r="Q14" s="43">
        <f>IF(B14="","",IF(Sept!Q14="",Oct!P14,Sept!Q14+Oct!P14))</f>
        <v>0</v>
      </c>
      <c r="R14" s="5"/>
      <c r="S14" s="43">
        <f t="shared" si="6"/>
        <v>0</v>
      </c>
      <c r="T14" s="43">
        <f>IF(B14="","",IF(Sept!T14="",Oct!S14,Sept!T14+Oct!S14))</f>
        <v>0</v>
      </c>
      <c r="U14" s="5"/>
      <c r="V14" s="43">
        <f t="shared" si="7"/>
        <v>0</v>
      </c>
      <c r="W14" s="43">
        <f>IF(B14="","",IF(Sept!W14="",Oct!V14,Sept!W14+Oct!V14))</f>
        <v>0</v>
      </c>
      <c r="X14" s="5"/>
      <c r="Y14" s="5"/>
      <c r="Z14" s="5"/>
      <c r="AA14" s="5"/>
      <c r="AB14" s="135">
        <f t="shared" si="1"/>
        <v>-1264</v>
      </c>
      <c r="AC14" s="135" t="str">
        <f t="shared" si="8"/>
        <v/>
      </c>
      <c r="AD14" s="18" t="e">
        <f t="shared" si="2"/>
        <v>#DIV/0!</v>
      </c>
    </row>
    <row r="15" spans="1:38" ht="15.75" customHeight="1">
      <c r="A15" s="138" t="str">
        <f t="shared" si="9"/>
        <v/>
      </c>
      <c r="B15" s="117" t="str">
        <f>IF(Sept!B15="","",Sept!B15)</f>
        <v/>
      </c>
      <c r="C15" s="118" t="str">
        <f>IF(Sept!C15="","",Sept!C15)</f>
        <v/>
      </c>
      <c r="D15" s="111" t="str">
        <f>IF(B15="","",Sept!D15)</f>
        <v/>
      </c>
      <c r="E15" s="111" t="str">
        <f>IF(Sept!B15="","",Sept!E15)</f>
        <v/>
      </c>
      <c r="F15" s="5"/>
      <c r="G15" s="111" t="str">
        <f>IF(B15="","",Sept!G15)</f>
        <v/>
      </c>
      <c r="H15" s="34" t="str">
        <f t="shared" si="10"/>
        <v/>
      </c>
      <c r="I15" s="137"/>
      <c r="J15" s="43">
        <f t="shared" si="3"/>
        <v>0</v>
      </c>
      <c r="K15" s="43" t="str">
        <f>IF(B15="","",IF(Sept!K15="",Oct!J15,Sept!K15+Oct!J15))</f>
        <v/>
      </c>
      <c r="L15" s="5"/>
      <c r="M15" s="43">
        <f t="shared" si="4"/>
        <v>0</v>
      </c>
      <c r="N15" s="43" t="str">
        <f>IF(B15="","",IF(Sept!N15="",Oct!M15,Sept!N15+Oct!M15))</f>
        <v/>
      </c>
      <c r="O15" s="5"/>
      <c r="P15" s="43">
        <f t="shared" si="5"/>
        <v>0</v>
      </c>
      <c r="Q15" s="43" t="str">
        <f>IF(B15="","",IF(Sept!Q15="",Oct!P15,Sept!Q15+Oct!P15))</f>
        <v/>
      </c>
      <c r="R15" s="5"/>
      <c r="S15" s="43">
        <f t="shared" si="6"/>
        <v>0</v>
      </c>
      <c r="T15" s="43" t="str">
        <f>IF(B15="","",IF(Sept!T15="",Oct!S15,Sept!T15+Oct!S15))</f>
        <v/>
      </c>
      <c r="U15" s="5"/>
      <c r="V15" s="43">
        <f t="shared" si="7"/>
        <v>0</v>
      </c>
      <c r="W15" s="43" t="str">
        <f>IF(B15="","",IF(Sept!W15="",Oct!V15,Sept!W15+Oct!V15))</f>
        <v/>
      </c>
      <c r="X15" s="5"/>
      <c r="Y15" s="5"/>
      <c r="Z15" s="5"/>
      <c r="AA15" s="5"/>
      <c r="AB15" s="135" t="e">
        <f t="shared" si="1"/>
        <v>#VALUE!</v>
      </c>
      <c r="AC15" s="135"/>
      <c r="AD15" s="18" t="e">
        <f t="shared" si="2"/>
        <v>#DIV/0!</v>
      </c>
    </row>
    <row r="16" spans="1:38" ht="15.75" customHeight="1">
      <c r="A16" s="138" t="str">
        <f t="shared" si="9"/>
        <v/>
      </c>
      <c r="B16" s="117" t="str">
        <f>IF(Sept!B16="","",Sept!B16)</f>
        <v/>
      </c>
      <c r="C16" s="118" t="str">
        <f>IF(Sept!C16="","",Sept!C16)</f>
        <v/>
      </c>
      <c r="D16" s="111" t="str">
        <f>IF(B16="","",Sept!D16)</f>
        <v/>
      </c>
      <c r="E16" s="111" t="str">
        <f>IF(Sept!B16="","",Sept!E16)</f>
        <v/>
      </c>
      <c r="F16" s="5"/>
      <c r="G16" s="111" t="str">
        <f>IF(B16="","",Sept!G16)</f>
        <v/>
      </c>
      <c r="H16" s="34" t="str">
        <f t="shared" si="10"/>
        <v/>
      </c>
      <c r="I16" s="137"/>
      <c r="J16" s="43">
        <f t="shared" si="3"/>
        <v>0</v>
      </c>
      <c r="K16" s="43" t="str">
        <f>IF(B16="","",IF(Sept!K16="",Oct!J16,Sept!K16+Oct!J16))</f>
        <v/>
      </c>
      <c r="L16" s="5"/>
      <c r="M16" s="43">
        <f t="shared" si="4"/>
        <v>0</v>
      </c>
      <c r="N16" s="43" t="str">
        <f>IF(B16="","",IF(Sept!N16="",Oct!M16,Sept!N16+Oct!M16))</f>
        <v/>
      </c>
      <c r="O16" s="5"/>
      <c r="P16" s="43">
        <f t="shared" si="5"/>
        <v>0</v>
      </c>
      <c r="Q16" s="43" t="str">
        <f>IF(B16="","",IF(Sept!Q16="",Oct!P16,Sept!Q16+Oct!P16))</f>
        <v/>
      </c>
      <c r="R16" s="5"/>
      <c r="S16" s="43">
        <f t="shared" si="6"/>
        <v>0</v>
      </c>
      <c r="T16" s="43" t="str">
        <f>IF(B16="","",IF(Sept!T16="",Oct!S16,Sept!T16+Oct!S16))</f>
        <v/>
      </c>
      <c r="U16" s="5"/>
      <c r="V16" s="43">
        <f t="shared" si="7"/>
        <v>0</v>
      </c>
      <c r="W16" s="43" t="str">
        <f>IF(B16="","",IF(Sept!W16="",Oct!V16,Sept!W16+Oct!V16))</f>
        <v/>
      </c>
      <c r="X16" s="5"/>
      <c r="Y16" s="5"/>
      <c r="Z16" s="5"/>
      <c r="AA16" s="5"/>
      <c r="AB16" s="135" t="e">
        <f t="shared" si="1"/>
        <v>#VALUE!</v>
      </c>
      <c r="AC16" s="135"/>
      <c r="AD16" s="18" t="e">
        <f t="shared" si="2"/>
        <v>#DIV/0!</v>
      </c>
    </row>
    <row r="17" spans="1:30" ht="15.75" customHeight="1">
      <c r="A17" s="138" t="str">
        <f t="shared" si="9"/>
        <v/>
      </c>
      <c r="B17" s="117" t="str">
        <f>IF(Sept!B17="","",Sept!B17)</f>
        <v/>
      </c>
      <c r="C17" s="118" t="str">
        <f>IF(Sept!C17="","",Sept!C17)</f>
        <v/>
      </c>
      <c r="D17" s="111" t="str">
        <f>IF(B17="","",Sept!D17)</f>
        <v/>
      </c>
      <c r="E17" s="111" t="str">
        <f>IF(Sept!B17="","",Sept!E17)</f>
        <v/>
      </c>
      <c r="F17" s="5"/>
      <c r="G17" s="111" t="str">
        <f>IF(B17="","",Sept!G17)</f>
        <v/>
      </c>
      <c r="H17" s="34" t="str">
        <f t="shared" si="10"/>
        <v/>
      </c>
      <c r="I17" s="137"/>
      <c r="J17" s="43">
        <f t="shared" si="3"/>
        <v>0</v>
      </c>
      <c r="K17" s="43" t="str">
        <f>IF(B17="","",IF(Sept!K17="",Oct!J17,Sept!K17+Oct!J17))</f>
        <v/>
      </c>
      <c r="L17" s="5"/>
      <c r="M17" s="43">
        <f t="shared" si="4"/>
        <v>0</v>
      </c>
      <c r="N17" s="43" t="str">
        <f>IF(B17="","",IF(Sept!N17="",Oct!M17,Sept!N17+Oct!M17))</f>
        <v/>
      </c>
      <c r="O17" s="5"/>
      <c r="P17" s="43">
        <f t="shared" si="5"/>
        <v>0</v>
      </c>
      <c r="Q17" s="43" t="str">
        <f>IF(B17="","",IF(Sept!Q17="",Oct!P17,Sept!Q17+Oct!P17))</f>
        <v/>
      </c>
      <c r="R17" s="5"/>
      <c r="S17" s="43">
        <f t="shared" si="6"/>
        <v>0</v>
      </c>
      <c r="T17" s="43" t="str">
        <f>IF(B17="","",IF(Sept!T17="",Oct!S17,Sept!T17+Oct!S17))</f>
        <v/>
      </c>
      <c r="U17" s="5"/>
      <c r="V17" s="43">
        <f t="shared" si="7"/>
        <v>0</v>
      </c>
      <c r="W17" s="43" t="str">
        <f>IF(B17="","",IF(Sept!W17="",Oct!V17,Sept!W17+Oct!V17))</f>
        <v/>
      </c>
      <c r="X17" s="5"/>
      <c r="Y17" s="5"/>
      <c r="Z17" s="5"/>
      <c r="AA17" s="5"/>
      <c r="AB17" s="135" t="e">
        <f t="shared" si="1"/>
        <v>#VALUE!</v>
      </c>
      <c r="AC17" s="135"/>
      <c r="AD17" s="18" t="e">
        <f t="shared" si="2"/>
        <v>#DIV/0!</v>
      </c>
    </row>
    <row r="18" spans="1:30" ht="15.75" customHeight="1">
      <c r="A18" s="138" t="str">
        <f t="shared" si="9"/>
        <v/>
      </c>
      <c r="B18" s="117" t="str">
        <f>IF(Sept!B18="","",Sept!B18)</f>
        <v/>
      </c>
      <c r="C18" s="118" t="str">
        <f>IF(Sept!C18="","",Sept!C18)</f>
        <v/>
      </c>
      <c r="D18" s="111" t="str">
        <f>IF(B18="","",Sept!D18)</f>
        <v/>
      </c>
      <c r="E18" s="111" t="str">
        <f>IF(Sept!B18="","",Sept!E18)</f>
        <v/>
      </c>
      <c r="F18" s="5"/>
      <c r="G18" s="111" t="str">
        <f>IF(B18="","",Sept!G18)</f>
        <v/>
      </c>
      <c r="H18" s="34" t="str">
        <f t="shared" si="10"/>
        <v/>
      </c>
      <c r="I18" s="137"/>
      <c r="J18" s="43">
        <f t="shared" si="3"/>
        <v>0</v>
      </c>
      <c r="K18" s="43" t="str">
        <f>IF(B18="","",IF(Sept!K18="",Oct!J18,Sept!K18+Oct!J18))</f>
        <v/>
      </c>
      <c r="L18" s="5"/>
      <c r="M18" s="43">
        <f t="shared" si="4"/>
        <v>0</v>
      </c>
      <c r="N18" s="43" t="str">
        <f>IF(B18="","",IF(Sept!N18="",Oct!M18,Sept!N18+Oct!M18))</f>
        <v/>
      </c>
      <c r="O18" s="5"/>
      <c r="P18" s="43">
        <f t="shared" si="5"/>
        <v>0</v>
      </c>
      <c r="Q18" s="43" t="str">
        <f>IF(B18="","",IF(Sept!Q18="",Oct!P18,Sept!Q18+Oct!P18))</f>
        <v/>
      </c>
      <c r="R18" s="5"/>
      <c r="S18" s="43">
        <f t="shared" si="6"/>
        <v>0</v>
      </c>
      <c r="T18" s="43" t="str">
        <f>IF(B18="","",IF(Sept!T18="",Oct!S18,Sept!T18+Oct!S18))</f>
        <v/>
      </c>
      <c r="U18" s="5"/>
      <c r="V18" s="43">
        <f t="shared" si="7"/>
        <v>0</v>
      </c>
      <c r="W18" s="43" t="str">
        <f>IF(B18="","",IF(Sept!W18="",Oct!V18,Sept!W18+Oct!V18))</f>
        <v/>
      </c>
      <c r="X18" s="5"/>
      <c r="Y18" s="5"/>
      <c r="Z18" s="5"/>
      <c r="AA18" s="5"/>
      <c r="AB18" s="135" t="e">
        <f t="shared" si="1"/>
        <v>#VALUE!</v>
      </c>
      <c r="AC18" s="135"/>
      <c r="AD18" s="18" t="e">
        <f t="shared" si="2"/>
        <v>#DIV/0!</v>
      </c>
    </row>
    <row r="19" spans="1:30" ht="15.75" customHeight="1">
      <c r="A19" s="138" t="str">
        <f t="shared" si="9"/>
        <v/>
      </c>
      <c r="B19" s="117" t="str">
        <f>IF(Sept!B19="","",Sept!B19)</f>
        <v/>
      </c>
      <c r="C19" s="118" t="str">
        <f>IF(Sept!C19="","",Sept!C19)</f>
        <v/>
      </c>
      <c r="D19" s="111" t="str">
        <f>IF(B19="","",Sept!D19)</f>
        <v/>
      </c>
      <c r="E19" s="111" t="str">
        <f>IF(Sept!B19="","",Sept!E19)</f>
        <v/>
      </c>
      <c r="F19" s="5"/>
      <c r="G19" s="111" t="str">
        <f>IF(B19="","",Sept!G19)</f>
        <v/>
      </c>
      <c r="H19" s="34" t="str">
        <f t="shared" si="10"/>
        <v/>
      </c>
      <c r="I19" s="137"/>
      <c r="J19" s="43">
        <f t="shared" si="3"/>
        <v>0</v>
      </c>
      <c r="K19" s="43" t="str">
        <f>IF(B19="","",IF(Sept!K19="",Oct!J19,Sept!K19+Oct!J19))</f>
        <v/>
      </c>
      <c r="L19" s="5"/>
      <c r="M19" s="43">
        <f t="shared" si="4"/>
        <v>0</v>
      </c>
      <c r="N19" s="43" t="str">
        <f>IF(B19="","",IF(Sept!N19="",Oct!M19,Sept!N19+Oct!M19))</f>
        <v/>
      </c>
      <c r="O19" s="5"/>
      <c r="P19" s="43">
        <f t="shared" si="5"/>
        <v>0</v>
      </c>
      <c r="Q19" s="43" t="str">
        <f>IF(B19="","",IF(Sept!Q19="",Oct!P19,Sept!Q19+Oct!P19))</f>
        <v/>
      </c>
      <c r="R19" s="5"/>
      <c r="S19" s="43">
        <f t="shared" si="6"/>
        <v>0</v>
      </c>
      <c r="T19" s="43" t="str">
        <f>IF(B19="","",IF(Sept!T19="",Oct!S19,Sept!T19+Oct!S19))</f>
        <v/>
      </c>
      <c r="U19" s="5"/>
      <c r="V19" s="43">
        <f t="shared" si="7"/>
        <v>0</v>
      </c>
      <c r="W19" s="43" t="str">
        <f>IF(B19="","",IF(Sept!W19="",Oct!V19,Sept!W19+Oct!V19))</f>
        <v/>
      </c>
      <c r="X19" s="5"/>
      <c r="Y19" s="5"/>
      <c r="Z19" s="5"/>
      <c r="AA19" s="5"/>
      <c r="AB19" s="135" t="e">
        <f t="shared" si="1"/>
        <v>#VALUE!</v>
      </c>
      <c r="AC19" s="135"/>
      <c r="AD19" s="18" t="e">
        <f t="shared" si="2"/>
        <v>#DIV/0!</v>
      </c>
    </row>
    <row r="20" spans="1:30" ht="15.75" customHeight="1">
      <c r="A20" s="138" t="str">
        <f t="shared" si="9"/>
        <v/>
      </c>
      <c r="B20" s="119" t="str">
        <f>IF(Sept!B20="","",Sept!B20)</f>
        <v/>
      </c>
      <c r="C20" s="120" t="str">
        <f>IF(Sept!C20="","",Sept!C20)</f>
        <v/>
      </c>
      <c r="D20" s="112" t="str">
        <f>IF(B20="","",Sept!D20)</f>
        <v/>
      </c>
      <c r="E20" s="112" t="str">
        <f>IF(Sept!B20="","",Sept!E20)</f>
        <v/>
      </c>
      <c r="F20" s="5"/>
      <c r="G20" s="112" t="str">
        <f>IF(B20="","",Sept!G20)</f>
        <v/>
      </c>
      <c r="H20" s="41" t="str">
        <f t="shared" si="10"/>
        <v/>
      </c>
      <c r="I20" s="137"/>
      <c r="J20" s="43">
        <f t="shared" si="3"/>
        <v>0</v>
      </c>
      <c r="K20" s="43" t="str">
        <f>IF(B20="","",IF(Sept!K20="",Oct!J20,Sept!K20+Oct!J20))</f>
        <v/>
      </c>
      <c r="L20" s="5"/>
      <c r="M20" s="43">
        <f t="shared" si="4"/>
        <v>0</v>
      </c>
      <c r="N20" s="43" t="str">
        <f>IF(B20="","",IF(Sept!N20="",Oct!M20,Sept!N20+Oct!M20))</f>
        <v/>
      </c>
      <c r="O20" s="5"/>
      <c r="P20" s="43">
        <f t="shared" si="5"/>
        <v>0</v>
      </c>
      <c r="Q20" s="43" t="str">
        <f>IF(B20="","",IF(Sept!Q20="",Oct!P20,Sept!Q20+Oct!P20))</f>
        <v/>
      </c>
      <c r="R20" s="5"/>
      <c r="S20" s="43">
        <f t="shared" si="6"/>
        <v>0</v>
      </c>
      <c r="T20" s="43" t="str">
        <f>IF(B20="","",IF(Sept!T20="",Oct!S20,Sept!T20+Oct!S20))</f>
        <v/>
      </c>
      <c r="U20" s="5"/>
      <c r="V20" s="43">
        <f t="shared" si="7"/>
        <v>0</v>
      </c>
      <c r="W20" s="43" t="str">
        <f>IF(B20="","",IF(Sept!W20="",Oct!V20,Sept!W20+Oct!V20))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77" priority="3" stopIfTrue="1">
      <formula>-IF($AD$11&lt;0.02,TRUE)</formula>
    </cfRule>
    <cfRule type="expression" dxfId="76" priority="4" stopIfTrue="1">
      <formula>-IF($AD$11&gt;3,TRUE)</formula>
    </cfRule>
  </conditionalFormatting>
  <conditionalFormatting sqref="R15">
    <cfRule type="expression" dxfId="75" priority="11" stopIfTrue="1">
      <formula>-IF($AD$15&lt;0.02,TRUE)</formula>
    </cfRule>
    <cfRule type="expression" dxfId="74" priority="12" stopIfTrue="1">
      <formula>-IF($AD$15&gt;3,TRUE)</formula>
    </cfRule>
  </conditionalFormatting>
  <conditionalFormatting sqref="R8">
    <cfRule type="expression" dxfId="73" priority="41" stopIfTrue="1">
      <formula>-IF($AD$8&lt;0.02,TRUE)</formula>
    </cfRule>
    <cfRule type="expression" dxfId="72" priority="42" stopIfTrue="1">
      <formula>-IF($AD$8&gt;3,TRUE)</formula>
    </cfRule>
  </conditionalFormatting>
  <conditionalFormatting sqref="R9">
    <cfRule type="expression" dxfId="71" priority="43" stopIfTrue="1">
      <formula>-IF($AD$9&lt;0.02,TRUE)</formula>
    </cfRule>
    <cfRule type="expression" dxfId="70" priority="44" stopIfTrue="1">
      <formula>-IF($AD$9&gt;3,TRUE)</formula>
    </cfRule>
  </conditionalFormatting>
  <conditionalFormatting sqref="R10">
    <cfRule type="expression" dxfId="69" priority="53" stopIfTrue="1">
      <formula>IF($AD$10&lt;0.02,TRUE)</formula>
    </cfRule>
    <cfRule type="expression" dxfId="68" priority="54" stopIfTrue="1">
      <formula>IF($AD$10&gt;3,TRUE)</formula>
    </cfRule>
  </conditionalFormatting>
  <conditionalFormatting sqref="R12">
    <cfRule type="expression" dxfId="67" priority="55" stopIfTrue="1">
      <formula>IF($AD$12&lt;0.02,TRUE)</formula>
    </cfRule>
    <cfRule type="expression" dxfId="66" priority="56" stopIfTrue="1">
      <formula>IF($AD$12&gt;3,TRUE)</formula>
    </cfRule>
  </conditionalFormatting>
  <conditionalFormatting sqref="R13">
    <cfRule type="expression" dxfId="65" priority="57" stopIfTrue="1">
      <formula>IF($AD$13&lt;0.02,TRUE)</formula>
    </cfRule>
    <cfRule type="expression" dxfId="64" priority="58" stopIfTrue="1">
      <formula>IF($AD$13&gt;3,TRUE)</formula>
    </cfRule>
  </conditionalFormatting>
  <conditionalFormatting sqref="R14">
    <cfRule type="expression" dxfId="63" priority="59" stopIfTrue="1">
      <formula>IF($AD$14&lt;0.02,TRUE)</formula>
    </cfRule>
    <cfRule type="expression" dxfId="62" priority="60" stopIfTrue="1">
      <formula>IF($AD$14&gt;3,TRUE)</formula>
    </cfRule>
  </conditionalFormatting>
  <conditionalFormatting sqref="R16">
    <cfRule type="expression" dxfId="61" priority="61" stopIfTrue="1">
      <formula>IF($AD$16&lt;0.02,TRUE)</formula>
    </cfRule>
    <cfRule type="expression" dxfId="60" priority="62" stopIfTrue="1">
      <formula>IF($AD$16&gt;3,TRUE)</formula>
    </cfRule>
  </conditionalFormatting>
  <conditionalFormatting sqref="R17">
    <cfRule type="expression" dxfId="59" priority="63" stopIfTrue="1">
      <formula>IF($AD$17&lt;0.02,TRUE)</formula>
    </cfRule>
    <cfRule type="expression" dxfId="58" priority="64" stopIfTrue="1">
      <formula>IF($AD$17&gt;3,TRUE)</formula>
    </cfRule>
  </conditionalFormatting>
  <conditionalFormatting sqref="R18">
    <cfRule type="expression" dxfId="57" priority="65" stopIfTrue="1">
      <formula>IF($AD$18&lt;0.02,TRUE)</formula>
    </cfRule>
    <cfRule type="expression" dxfId="56" priority="66" stopIfTrue="1">
      <formula>IF($AD$18&gt;3,TRUE)</formula>
    </cfRule>
  </conditionalFormatting>
  <conditionalFormatting sqref="R19">
    <cfRule type="expression" dxfId="55" priority="67" stopIfTrue="1">
      <formula>IF($AD$19&lt;0.02,TRUE)</formula>
    </cfRule>
    <cfRule type="expression" dxfId="54" priority="68" stopIfTrue="1">
      <formula>IF($AD$19&gt;3,TRUE)</formula>
    </cfRule>
  </conditionalFormatting>
  <conditionalFormatting sqref="R20">
    <cfRule type="expression" dxfId="53" priority="69" stopIfTrue="1">
      <formula>IF($AD$20&lt;0.02,TRUE)</formula>
    </cfRule>
    <cfRule type="expression" dxfId="52" priority="70" stopIfTrue="1">
      <formula>IF($AD$20&gt;3,TRUE)</formula>
    </cfRule>
  </conditionalFormatting>
  <dataValidations count="2">
    <dataValidation type="whole" operator="equal" allowBlank="1" showInputMessage="1" showErrorMessage="1" sqref="H8:H20 AB8:AC20">
      <formula1>47367345754</formula1>
    </dataValidation>
    <dataValidation operator="equal" allowBlank="1" showInputMessage="1" showErrorMessage="1" sqref="Q8:Q20 N8:N20 K8:K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15.xml><?xml version="1.0" encoding="utf-8"?>
<worksheet xmlns="http://schemas.openxmlformats.org/spreadsheetml/2006/main" xmlns:r="http://schemas.openxmlformats.org/officeDocument/2006/relationships">
  <sheetPr codeName="Sheet15">
    <pageSetUpPr fitToPage="1"/>
  </sheetPr>
  <dimension ref="A1:AL25"/>
  <sheetViews>
    <sheetView zoomScale="75" workbookViewId="0">
      <selection activeCell="B20" sqref="B6:AC20"/>
    </sheetView>
  </sheetViews>
  <sheetFormatPr defaultColWidth="0" defaultRowHeight="0"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5.28515625" style="18" customWidth="1"/>
    <col min="10" max="10" width="7.5703125" style="18" hidden="1" customWidth="1"/>
    <col min="11" max="11" width="7.42578125" style="18" hidden="1" customWidth="1"/>
    <col min="12" max="12" width="15.28515625" style="18" customWidth="1"/>
    <col min="13" max="13" width="7.85546875" style="18" hidden="1" customWidth="1"/>
    <col min="14" max="14" width="5.85546875" style="18" hidden="1" customWidth="1"/>
    <col min="15" max="15" width="15.28515625" style="18" customWidth="1"/>
    <col min="16" max="16" width="7.42578125" style="18" hidden="1" customWidth="1"/>
    <col min="17" max="17" width="5.7109375" style="18" hidden="1" customWidth="1"/>
    <col min="18" max="18" width="15.2851562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thickBot="1">
      <c r="A2" s="138"/>
      <c r="B2" s="30" t="str">
        <f>CONCATENATE('GENERAL GUIDELINES &amp; SITE INFO'!E27," - monthly returns of biomass and anti-parasitic usage")</f>
        <v>Scottish Seafarms Ltd - monthly returns of biomass and anti-parasitic usage</v>
      </c>
    </row>
    <row r="3" spans="1:38" s="18" customFormat="1" ht="15.75" customHeight="1" thickBot="1">
      <c r="A3" s="138"/>
      <c r="B3" s="40"/>
      <c r="H3" s="113" t="s">
        <v>19</v>
      </c>
      <c r="I3" s="114"/>
      <c r="J3" s="114"/>
      <c r="K3" s="114"/>
      <c r="L3" s="114"/>
      <c r="M3" s="115"/>
      <c r="N3" s="115"/>
      <c r="O3" s="115"/>
      <c r="P3" s="115"/>
      <c r="Q3" s="115"/>
      <c r="R3" s="115"/>
      <c r="S3" s="115"/>
      <c r="T3" s="115"/>
      <c r="U3" s="115"/>
      <c r="V3" s="115"/>
      <c r="W3" s="115"/>
      <c r="X3" s="115"/>
      <c r="Y3" s="115"/>
      <c r="Z3" s="116"/>
      <c r="AB3" s="131"/>
      <c r="AC3" s="139"/>
    </row>
    <row r="4" spans="1:38" s="18" customFormat="1" ht="15.75" customHeight="1">
      <c r="A4" s="138"/>
      <c r="B4" s="30" t="str">
        <f>CONCATENATE("Please complete and return by ",'GENERAL GUIDELINES &amp; SITE INFO'!I32)</f>
        <v xml:space="preserve">Please complete and return by 18 Jan 2013; </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193</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172</v>
      </c>
      <c r="J7" s="31" t="s">
        <v>64</v>
      </c>
      <c r="K7" s="1" t="s">
        <v>2</v>
      </c>
      <c r="L7" s="1" t="s">
        <v>188</v>
      </c>
      <c r="M7" s="1" t="s">
        <v>65</v>
      </c>
      <c r="N7" s="1" t="s">
        <v>2</v>
      </c>
      <c r="O7" s="1" t="s">
        <v>174</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IF(Oct!B8="","",Oct!B8)</f>
        <v>Bring Head</v>
      </c>
      <c r="C8" s="118" t="str">
        <f>IF(Oct!C8="","",Oct!C8)</f>
        <v>SCAP1</v>
      </c>
      <c r="D8" s="111" t="str">
        <f>IF(B8="","",Oct!D8)</f>
        <v>CAR/L/1015854</v>
      </c>
      <c r="E8" s="111" t="str">
        <f>IF(Oct!B8="","",Oct!E8)</f>
        <v>ORK</v>
      </c>
      <c r="F8" s="5"/>
      <c r="G8" s="111">
        <f>IF(B8="","",Oct!G8)</f>
        <v>968</v>
      </c>
      <c r="H8" s="34" t="str">
        <f t="shared" ref="H8:H13" si="0">IF((F8&gt;G8),((F8-G8)/G8),"")</f>
        <v/>
      </c>
      <c r="I8" s="137"/>
      <c r="J8" s="43">
        <f>I8*10</f>
        <v>0</v>
      </c>
      <c r="K8" s="43">
        <f>IF(B8="","",IF(Oct!K8="",Nov!J8,Oct!K8+Nov!J8))</f>
        <v>0</v>
      </c>
      <c r="L8" s="5"/>
      <c r="M8" s="43">
        <f>L8/2</f>
        <v>0</v>
      </c>
      <c r="N8" s="43">
        <f>IF(B8="","",IF(Oct!N8="",Nov!M8,Oct!N8+Nov!M8))</f>
        <v>0</v>
      </c>
      <c r="O8" s="5"/>
      <c r="P8" s="43">
        <f>O8</f>
        <v>0</v>
      </c>
      <c r="Q8" s="43">
        <f>IF(B8="","",IF(Oct!Q8="",Nov!P8,Oct!Q8+Nov!P8))</f>
        <v>0</v>
      </c>
      <c r="R8" s="5"/>
      <c r="S8" s="43">
        <f>R8/500</f>
        <v>0</v>
      </c>
      <c r="T8" s="43">
        <f>IF(B8="","",IF(Oct!T8="",Nov!S8,Oct!T8+Nov!S8))</f>
        <v>0</v>
      </c>
      <c r="U8" s="5"/>
      <c r="V8" s="43">
        <f>U8*10</f>
        <v>0</v>
      </c>
      <c r="W8" s="43">
        <f>IF(B8="","",IF(Oct!W8="",Nov!V8,Oct!W8+Nov!V8))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IF(Oct!B9="","",Oct!B9)</f>
        <v>Eday Sound</v>
      </c>
      <c r="C9" s="118" t="str">
        <f>IF(Oct!C9="","",Oct!C9)</f>
        <v>EDA1</v>
      </c>
      <c r="D9" s="111" t="str">
        <f>IF(B9="","",Oct!D9)</f>
        <v>CAR/L/1003956</v>
      </c>
      <c r="E9" s="111" t="str">
        <f>IF(Oct!B9="","",Oct!E9)</f>
        <v>ORK</v>
      </c>
      <c r="F9" s="5"/>
      <c r="G9" s="111">
        <f>IF(B9="","",Oct!G9)</f>
        <v>800</v>
      </c>
      <c r="H9" s="34" t="str">
        <f t="shared" si="0"/>
        <v/>
      </c>
      <c r="I9" s="137"/>
      <c r="J9" s="43">
        <f t="shared" ref="J9:J20" si="3">I9*10</f>
        <v>0</v>
      </c>
      <c r="K9" s="43">
        <f>IF(B9="","",IF(Oct!K9="",Nov!J9,Oct!K9+Nov!J9))</f>
        <v>0</v>
      </c>
      <c r="L9" s="5"/>
      <c r="M9" s="43">
        <f t="shared" ref="M9:M20" si="4">L9/2</f>
        <v>0</v>
      </c>
      <c r="N9" s="43">
        <f>IF(B9="","",IF(Oct!N9="",Nov!M9,Oct!N9+Nov!M9))</f>
        <v>0</v>
      </c>
      <c r="O9" s="5"/>
      <c r="P9" s="43">
        <f t="shared" ref="P9:P20" si="5">O9</f>
        <v>0</v>
      </c>
      <c r="Q9" s="43">
        <f>IF(B9="","",IF(Oct!Q9="",Nov!P9,Oct!Q9+Nov!P9))</f>
        <v>0</v>
      </c>
      <c r="R9" s="5"/>
      <c r="S9" s="43">
        <f t="shared" ref="S9:S20" si="6">R9/500</f>
        <v>0</v>
      </c>
      <c r="T9" s="43">
        <f>IF(B9="","",IF(Oct!T9="",Nov!S9,Oct!T9+Nov!S9))</f>
        <v>0</v>
      </c>
      <c r="U9" s="5"/>
      <c r="V9" s="43">
        <f t="shared" ref="V9:V20" si="7">U9*10</f>
        <v>0</v>
      </c>
      <c r="W9" s="43">
        <f>IF(B9="","",IF(Oct!W9="",Nov!V9,Oct!W9+Nov!V9))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IF(Oct!B10="","",Oct!B10)</f>
        <v>Kirk Taing</v>
      </c>
      <c r="C10" s="118" t="str">
        <f>IF(Oct!C10="","",Oct!C10)</f>
        <v>MILL1</v>
      </c>
      <c r="D10" s="111" t="str">
        <f>IF(B10="","",Oct!D10)</f>
        <v>CAR/L/1003952</v>
      </c>
      <c r="E10" s="111" t="str">
        <f>IF(Oct!B10="","",Oct!E10)</f>
        <v>ORK</v>
      </c>
      <c r="F10" s="5"/>
      <c r="G10" s="111">
        <f>IF(B10="","",Oct!G10)</f>
        <v>800</v>
      </c>
      <c r="H10" s="34" t="str">
        <f t="shared" si="0"/>
        <v/>
      </c>
      <c r="I10" s="137"/>
      <c r="J10" s="43">
        <f t="shared" si="3"/>
        <v>0</v>
      </c>
      <c r="K10" s="43">
        <f>IF(B10="","",IF(Oct!K10="",Nov!J10,Oct!K10+Nov!J10))</f>
        <v>0</v>
      </c>
      <c r="L10" s="5"/>
      <c r="M10" s="43">
        <f t="shared" si="4"/>
        <v>0</v>
      </c>
      <c r="N10" s="43">
        <f>IF(B10="","",IF(Oct!N10="",Nov!M10,Oct!N10+Nov!M10))</f>
        <v>0</v>
      </c>
      <c r="O10" s="5"/>
      <c r="P10" s="43">
        <f t="shared" si="5"/>
        <v>0</v>
      </c>
      <c r="Q10" s="43">
        <f>IF(B10="","",IF(Oct!Q10="",Nov!P10,Oct!Q10+Nov!P10))</f>
        <v>0</v>
      </c>
      <c r="R10" s="5"/>
      <c r="S10" s="43">
        <f t="shared" si="6"/>
        <v>0</v>
      </c>
      <c r="T10" s="43">
        <f>IF(B10="","",IF(Oct!T10="",Nov!S10,Oct!T10+Nov!S10))</f>
        <v>0</v>
      </c>
      <c r="U10" s="5"/>
      <c r="V10" s="43">
        <f t="shared" si="7"/>
        <v>0</v>
      </c>
      <c r="W10" s="43">
        <f>IF(B10="","",IF(Oct!W10="",Nov!V10,Oct!W10+Nov!V10))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IF(Oct!B11="","",Oct!B11)</f>
        <v>Mill Bay, Stronsay</v>
      </c>
      <c r="C11" s="118" t="str">
        <f>IF(Oct!C11="","",Oct!C11)</f>
        <v>MIL1</v>
      </c>
      <c r="D11" s="111" t="str">
        <f>IF(B11="","",Oct!D11)</f>
        <v>CAR/L/1034607</v>
      </c>
      <c r="E11" s="111" t="str">
        <f>IF(Oct!B11="","",Oct!E11)</f>
        <v>ORK</v>
      </c>
      <c r="F11" s="5"/>
      <c r="G11" s="111">
        <f>IF(B11="","",Oct!G11)</f>
        <v>750</v>
      </c>
      <c r="H11" s="34" t="str">
        <f t="shared" si="0"/>
        <v/>
      </c>
      <c r="I11" s="137"/>
      <c r="J11" s="43">
        <f t="shared" si="3"/>
        <v>0</v>
      </c>
      <c r="K11" s="43">
        <f>IF(B11="","",IF(Oct!K11="",Nov!J11,Oct!K11+Nov!J11))</f>
        <v>0</v>
      </c>
      <c r="L11" s="5"/>
      <c r="M11" s="43">
        <f t="shared" si="4"/>
        <v>0</v>
      </c>
      <c r="N11" s="43">
        <f>IF(B11="","",IF(Oct!N11="",Nov!M11,Oct!N11+Nov!M11))</f>
        <v>0</v>
      </c>
      <c r="O11" s="5"/>
      <c r="P11" s="43">
        <f t="shared" si="5"/>
        <v>0</v>
      </c>
      <c r="Q11" s="43">
        <f>IF(B11="","",IF(Oct!Q11="",Nov!P11,Oct!Q11+Nov!P11))</f>
        <v>0</v>
      </c>
      <c r="R11" s="5"/>
      <c r="S11" s="43">
        <f t="shared" si="6"/>
        <v>0</v>
      </c>
      <c r="T11" s="43">
        <f>IF(B11="","",IF(Oct!T11="",Nov!S11,Oct!T11+Nov!S11))</f>
        <v>0</v>
      </c>
      <c r="U11" s="5"/>
      <c r="V11" s="43">
        <f t="shared" si="7"/>
        <v>0</v>
      </c>
      <c r="W11" s="43">
        <f>IF(B11="","",IF(Oct!W11="",Nov!V11,Oct!W11+Nov!V11))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IF(Oct!B12="","",Oct!B12)</f>
        <v>Puldrite Bay</v>
      </c>
      <c r="C12" s="118" t="str">
        <f>IF(Oct!C12="","",Oct!C12)</f>
        <v>PUL1</v>
      </c>
      <c r="D12" s="111" t="str">
        <f>IF(B12="","",Oct!D12)</f>
        <v>CAR/L/1003954</v>
      </c>
      <c r="E12" s="111" t="str">
        <f>IF(Oct!B12="","",Oct!E12)</f>
        <v>ORK</v>
      </c>
      <c r="F12" s="5"/>
      <c r="G12" s="111">
        <f>IF(B12="","",Oct!G12)</f>
        <v>980</v>
      </c>
      <c r="H12" s="34" t="str">
        <f t="shared" si="0"/>
        <v/>
      </c>
      <c r="I12" s="137"/>
      <c r="J12" s="43">
        <f t="shared" si="3"/>
        <v>0</v>
      </c>
      <c r="K12" s="43">
        <f>IF(B12="","",IF(Oct!K12="",Nov!J12,Oct!K12+Nov!J12))</f>
        <v>0</v>
      </c>
      <c r="L12" s="5"/>
      <c r="M12" s="43">
        <f t="shared" si="4"/>
        <v>0</v>
      </c>
      <c r="N12" s="43">
        <f>IF(B12="","",IF(Oct!N12="",Nov!M12,Oct!N12+Nov!M12))</f>
        <v>0</v>
      </c>
      <c r="O12" s="5"/>
      <c r="P12" s="43">
        <f t="shared" si="5"/>
        <v>0</v>
      </c>
      <c r="Q12" s="43">
        <f>IF(B12="","",IF(Oct!Q12="",Nov!P12,Oct!Q12+Nov!P12))</f>
        <v>0</v>
      </c>
      <c r="R12" s="5"/>
      <c r="S12" s="43">
        <f t="shared" si="6"/>
        <v>0</v>
      </c>
      <c r="T12" s="43">
        <f>IF(B12="","",IF(Oct!T12="",Nov!S12,Oct!T12+Nov!S12))</f>
        <v>0</v>
      </c>
      <c r="U12" s="5"/>
      <c r="V12" s="43">
        <f t="shared" si="7"/>
        <v>0</v>
      </c>
      <c r="W12" s="43">
        <f>IF(B12="","",IF(Oct!W12="",Nov!V12,Oct!W12+Nov!V12))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IF(Oct!B13="","",Oct!B13)</f>
        <v>Toy Ness</v>
      </c>
      <c r="C13" s="118" t="str">
        <f>IF(Oct!C13="","",Oct!C13)</f>
        <v>TOYN1</v>
      </c>
      <c r="D13" s="111" t="str">
        <f>IF(B13="","",Oct!D13)</f>
        <v>CAR/L/1015855</v>
      </c>
      <c r="E13" s="111" t="str">
        <f>IF(Oct!B13="","",Oct!E13)</f>
        <v>ORK</v>
      </c>
      <c r="F13" s="5"/>
      <c r="G13" s="111">
        <f>IF(B13="","",Oct!G13)</f>
        <v>650</v>
      </c>
      <c r="H13" s="34" t="str">
        <f t="shared" si="0"/>
        <v/>
      </c>
      <c r="I13" s="137"/>
      <c r="J13" s="43">
        <f t="shared" si="3"/>
        <v>0</v>
      </c>
      <c r="K13" s="43">
        <f>IF(B13="","",IF(Oct!K13="",Nov!J13,Oct!K13+Nov!J13))</f>
        <v>0</v>
      </c>
      <c r="L13" s="5"/>
      <c r="M13" s="43">
        <f t="shared" si="4"/>
        <v>0</v>
      </c>
      <c r="N13" s="43">
        <f>IF(B13="","",IF(Oct!N13="",Nov!M13,Oct!N13+Nov!M13))</f>
        <v>0</v>
      </c>
      <c r="O13" s="5"/>
      <c r="P13" s="43">
        <f t="shared" si="5"/>
        <v>0</v>
      </c>
      <c r="Q13" s="43">
        <f>IF(B13="","",IF(Oct!Q13="",Nov!P13,Oct!Q13+Nov!P13))</f>
        <v>0</v>
      </c>
      <c r="R13" s="5"/>
      <c r="S13" s="43">
        <f t="shared" si="6"/>
        <v>0</v>
      </c>
      <c r="T13" s="43">
        <f>IF(B13="","",IF(Oct!T13="",Nov!S13,Oct!T13+Nov!S13))</f>
        <v>0</v>
      </c>
      <c r="U13" s="5"/>
      <c r="V13" s="43">
        <f t="shared" si="7"/>
        <v>0</v>
      </c>
      <c r="W13" s="43">
        <f>IF(B13="","",IF(Oct!W13="",Nov!V13,Oct!W13+Nov!V13))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IF(Oct!B14="","",Oct!B14)</f>
        <v>Veantrow Bay</v>
      </c>
      <c r="C14" s="118" t="str">
        <f>IF(Oct!C14="","",Oct!C14)</f>
        <v>VEA1</v>
      </c>
      <c r="D14" s="111" t="str">
        <f>IF(B14="","",Oct!D14)</f>
        <v>CAR/L/1003931</v>
      </c>
      <c r="E14" s="111" t="str">
        <f>IF(Oct!B14="","",Oct!E14)</f>
        <v>ORK</v>
      </c>
      <c r="F14" s="5"/>
      <c r="G14" s="111">
        <f>IF(B14="","",Oct!G14)</f>
        <v>1264</v>
      </c>
      <c r="H14" s="34" t="str">
        <f t="shared" ref="H14:H20" si="10">IF((F14&gt;G14),((F14-G14)/G14),"")</f>
        <v/>
      </c>
      <c r="I14" s="137"/>
      <c r="J14" s="43">
        <f t="shared" si="3"/>
        <v>0</v>
      </c>
      <c r="K14" s="43">
        <f>IF(B14="","",IF(Oct!K14="",Nov!J14,Oct!K14+Nov!J14))</f>
        <v>0</v>
      </c>
      <c r="L14" s="5"/>
      <c r="M14" s="43">
        <f t="shared" si="4"/>
        <v>0</v>
      </c>
      <c r="N14" s="43">
        <f>IF(B14="","",IF(Oct!N14="",Nov!M14,Oct!N14+Nov!M14))</f>
        <v>0</v>
      </c>
      <c r="O14" s="5"/>
      <c r="P14" s="43">
        <f t="shared" si="5"/>
        <v>0</v>
      </c>
      <c r="Q14" s="43">
        <f>IF(B14="","",IF(Oct!Q14="",Nov!P14,Oct!Q14+Nov!P14))</f>
        <v>0</v>
      </c>
      <c r="R14" s="5"/>
      <c r="S14" s="43">
        <f t="shared" si="6"/>
        <v>0</v>
      </c>
      <c r="T14" s="43">
        <f>IF(B14="","",IF(Oct!T14="",Nov!S14,Oct!T14+Nov!S14))</f>
        <v>0</v>
      </c>
      <c r="U14" s="5"/>
      <c r="V14" s="43">
        <f t="shared" si="7"/>
        <v>0</v>
      </c>
      <c r="W14" s="43">
        <f>IF(B14="","",IF(Oct!W14="",Nov!V14,Oct!W14+Nov!V14))</f>
        <v>0</v>
      </c>
      <c r="X14" s="5"/>
      <c r="Y14" s="5"/>
      <c r="Z14" s="5"/>
      <c r="AA14" s="5"/>
      <c r="AB14" s="135">
        <f t="shared" si="1"/>
        <v>-1264</v>
      </c>
      <c r="AC14" s="135" t="str">
        <f t="shared" si="8"/>
        <v/>
      </c>
      <c r="AD14" s="18" t="e">
        <f t="shared" si="2"/>
        <v>#DIV/0!</v>
      </c>
    </row>
    <row r="15" spans="1:38" ht="15.75" customHeight="1">
      <c r="A15" s="138" t="str">
        <f t="shared" si="9"/>
        <v/>
      </c>
      <c r="B15" s="117" t="str">
        <f>IF(Oct!B15="","",Oct!B15)</f>
        <v/>
      </c>
      <c r="C15" s="118" t="str">
        <f>IF(Oct!C15="","",Oct!C15)</f>
        <v/>
      </c>
      <c r="D15" s="111" t="str">
        <f>IF(B15="","",Oct!D15)</f>
        <v/>
      </c>
      <c r="E15" s="111" t="str">
        <f>IF(Oct!B15="","",Oct!E15)</f>
        <v/>
      </c>
      <c r="F15" s="5"/>
      <c r="G15" s="111" t="str">
        <f>IF(B15="","",Oct!G15)</f>
        <v/>
      </c>
      <c r="H15" s="34" t="str">
        <f t="shared" si="10"/>
        <v/>
      </c>
      <c r="I15" s="137"/>
      <c r="J15" s="43">
        <f t="shared" si="3"/>
        <v>0</v>
      </c>
      <c r="K15" s="43" t="str">
        <f>IF(B15="","",IF(Oct!K15="",Nov!J15,Oct!K15+Nov!J15))</f>
        <v/>
      </c>
      <c r="L15" s="5"/>
      <c r="M15" s="43">
        <f t="shared" si="4"/>
        <v>0</v>
      </c>
      <c r="N15" s="43" t="str">
        <f>IF(B15="","",IF(Oct!N15="",Nov!M15,Oct!N15+Nov!M15))</f>
        <v/>
      </c>
      <c r="O15" s="5"/>
      <c r="P15" s="43">
        <f t="shared" si="5"/>
        <v>0</v>
      </c>
      <c r="Q15" s="43" t="str">
        <f>IF(B15="","",IF(Oct!Q15="",Nov!P15,Oct!Q15+Nov!P15))</f>
        <v/>
      </c>
      <c r="R15" s="5"/>
      <c r="S15" s="43">
        <f t="shared" si="6"/>
        <v>0</v>
      </c>
      <c r="T15" s="43" t="str">
        <f>IF(B15="","",IF(Oct!T15="",Nov!S15,Oct!T15+Nov!S15))</f>
        <v/>
      </c>
      <c r="U15" s="5"/>
      <c r="V15" s="43">
        <f t="shared" si="7"/>
        <v>0</v>
      </c>
      <c r="W15" s="43" t="str">
        <f>IF(B15="","",IF(Oct!W15="",Nov!V15,Oct!W15+Nov!V15))</f>
        <v/>
      </c>
      <c r="X15" s="5"/>
      <c r="Y15" s="5"/>
      <c r="Z15" s="5"/>
      <c r="AA15" s="5"/>
      <c r="AB15" s="135" t="e">
        <f t="shared" si="1"/>
        <v>#VALUE!</v>
      </c>
      <c r="AC15" s="135"/>
      <c r="AD15" s="18" t="e">
        <f t="shared" si="2"/>
        <v>#DIV/0!</v>
      </c>
    </row>
    <row r="16" spans="1:38" ht="15.75" customHeight="1">
      <c r="A16" s="138" t="str">
        <f t="shared" si="9"/>
        <v/>
      </c>
      <c r="B16" s="117" t="str">
        <f>IF(Oct!B16="","",Oct!B16)</f>
        <v/>
      </c>
      <c r="C16" s="118" t="str">
        <f>IF(Oct!C16="","",Oct!C16)</f>
        <v/>
      </c>
      <c r="D16" s="111" t="str">
        <f>IF(B16="","",Oct!D16)</f>
        <v/>
      </c>
      <c r="E16" s="111" t="str">
        <f>IF(Oct!B16="","",Oct!E16)</f>
        <v/>
      </c>
      <c r="F16" s="5"/>
      <c r="G16" s="111" t="str">
        <f>IF(B16="","",Oct!G16)</f>
        <v/>
      </c>
      <c r="H16" s="34" t="str">
        <f t="shared" si="10"/>
        <v/>
      </c>
      <c r="I16" s="137"/>
      <c r="J16" s="43">
        <f t="shared" si="3"/>
        <v>0</v>
      </c>
      <c r="K16" s="43" t="str">
        <f>IF(B16="","",IF(Oct!K16="",Nov!J16,Oct!K16+Nov!J16))</f>
        <v/>
      </c>
      <c r="L16" s="5"/>
      <c r="M16" s="43">
        <f t="shared" si="4"/>
        <v>0</v>
      </c>
      <c r="N16" s="43" t="str">
        <f>IF(B16="","",IF(Oct!N16="",Nov!M16,Oct!N16+Nov!M16))</f>
        <v/>
      </c>
      <c r="O16" s="5"/>
      <c r="P16" s="43">
        <f t="shared" si="5"/>
        <v>0</v>
      </c>
      <c r="Q16" s="43" t="str">
        <f>IF(B16="","",IF(Oct!Q16="",Nov!P16,Oct!Q16+Nov!P16))</f>
        <v/>
      </c>
      <c r="R16" s="5"/>
      <c r="S16" s="43">
        <f t="shared" si="6"/>
        <v>0</v>
      </c>
      <c r="T16" s="43" t="str">
        <f>IF(B16="","",IF(Oct!T16="",Nov!S16,Oct!T16+Nov!S16))</f>
        <v/>
      </c>
      <c r="U16" s="5"/>
      <c r="V16" s="43">
        <f t="shared" si="7"/>
        <v>0</v>
      </c>
      <c r="W16" s="43" t="str">
        <f>IF(B16="","",IF(Oct!W16="",Nov!V16,Oct!W16+Nov!V16))</f>
        <v/>
      </c>
      <c r="X16" s="5"/>
      <c r="Y16" s="5"/>
      <c r="Z16" s="5"/>
      <c r="AA16" s="5"/>
      <c r="AB16" s="135" t="e">
        <f t="shared" si="1"/>
        <v>#VALUE!</v>
      </c>
      <c r="AC16" s="135"/>
      <c r="AD16" s="18" t="e">
        <f t="shared" si="2"/>
        <v>#DIV/0!</v>
      </c>
    </row>
    <row r="17" spans="1:30" ht="15.75" customHeight="1">
      <c r="A17" s="138" t="str">
        <f t="shared" si="9"/>
        <v/>
      </c>
      <c r="B17" s="117" t="str">
        <f>IF(Oct!B17="","",Oct!B17)</f>
        <v/>
      </c>
      <c r="C17" s="118" t="str">
        <f>IF(Oct!C17="","",Oct!C17)</f>
        <v/>
      </c>
      <c r="D17" s="111" t="str">
        <f>IF(B17="","",Oct!D17)</f>
        <v/>
      </c>
      <c r="E17" s="111" t="str">
        <f>IF(Oct!B17="","",Oct!E17)</f>
        <v/>
      </c>
      <c r="F17" s="5"/>
      <c r="G17" s="111" t="str">
        <f>IF(B17="","",Oct!G17)</f>
        <v/>
      </c>
      <c r="H17" s="34" t="str">
        <f t="shared" si="10"/>
        <v/>
      </c>
      <c r="I17" s="137"/>
      <c r="J17" s="43">
        <f t="shared" si="3"/>
        <v>0</v>
      </c>
      <c r="K17" s="43" t="str">
        <f>IF(B17="","",IF(Oct!K17="",Nov!J17,Oct!K17+Nov!J17))</f>
        <v/>
      </c>
      <c r="L17" s="5"/>
      <c r="M17" s="43">
        <f t="shared" si="4"/>
        <v>0</v>
      </c>
      <c r="N17" s="43" t="str">
        <f>IF(B17="","",IF(Oct!N17="",Nov!M17,Oct!N17+Nov!M17))</f>
        <v/>
      </c>
      <c r="O17" s="5"/>
      <c r="P17" s="43">
        <f t="shared" si="5"/>
        <v>0</v>
      </c>
      <c r="Q17" s="43" t="str">
        <f>IF(B17="","",IF(Oct!Q17="",Nov!P17,Oct!Q17+Nov!P17))</f>
        <v/>
      </c>
      <c r="R17" s="5"/>
      <c r="S17" s="43">
        <f t="shared" si="6"/>
        <v>0</v>
      </c>
      <c r="T17" s="43" t="str">
        <f>IF(B17="","",IF(Oct!T17="",Nov!S17,Oct!T17+Nov!S17))</f>
        <v/>
      </c>
      <c r="U17" s="5"/>
      <c r="V17" s="43">
        <f t="shared" si="7"/>
        <v>0</v>
      </c>
      <c r="W17" s="43" t="str">
        <f>IF(B17="","",IF(Oct!W17="",Nov!V17,Oct!W17+Nov!V17))</f>
        <v/>
      </c>
      <c r="X17" s="5"/>
      <c r="Y17" s="5"/>
      <c r="Z17" s="5"/>
      <c r="AA17" s="5"/>
      <c r="AB17" s="135" t="e">
        <f t="shared" si="1"/>
        <v>#VALUE!</v>
      </c>
      <c r="AC17" s="135"/>
      <c r="AD17" s="18" t="e">
        <f t="shared" si="2"/>
        <v>#DIV/0!</v>
      </c>
    </row>
    <row r="18" spans="1:30" ht="15.75" customHeight="1">
      <c r="A18" s="138" t="str">
        <f t="shared" si="9"/>
        <v/>
      </c>
      <c r="B18" s="117" t="str">
        <f>IF(Oct!B18="","",Oct!B18)</f>
        <v/>
      </c>
      <c r="C18" s="118" t="str">
        <f>IF(Oct!C18="","",Oct!C18)</f>
        <v/>
      </c>
      <c r="D18" s="111" t="str">
        <f>IF(B18="","",Oct!D18)</f>
        <v/>
      </c>
      <c r="E18" s="111" t="str">
        <f>IF(Oct!B18="","",Oct!E18)</f>
        <v/>
      </c>
      <c r="F18" s="5"/>
      <c r="G18" s="111" t="str">
        <f>IF(B18="","",Oct!G18)</f>
        <v/>
      </c>
      <c r="H18" s="34" t="str">
        <f t="shared" si="10"/>
        <v/>
      </c>
      <c r="I18" s="137"/>
      <c r="J18" s="43">
        <f t="shared" si="3"/>
        <v>0</v>
      </c>
      <c r="K18" s="43" t="str">
        <f>IF(B18="","",IF(Oct!K18="",Nov!J18,Oct!K18+Nov!J18))</f>
        <v/>
      </c>
      <c r="L18" s="5"/>
      <c r="M18" s="43">
        <f t="shared" si="4"/>
        <v>0</v>
      </c>
      <c r="N18" s="43" t="str">
        <f>IF(B18="","",IF(Oct!N18="",Nov!M18,Oct!N18+Nov!M18))</f>
        <v/>
      </c>
      <c r="O18" s="5"/>
      <c r="P18" s="43">
        <f t="shared" si="5"/>
        <v>0</v>
      </c>
      <c r="Q18" s="43" t="str">
        <f>IF(B18="","",IF(Oct!Q18="",Nov!P18,Oct!Q18+Nov!P18))</f>
        <v/>
      </c>
      <c r="R18" s="5"/>
      <c r="S18" s="43">
        <f t="shared" si="6"/>
        <v>0</v>
      </c>
      <c r="T18" s="43" t="str">
        <f>IF(B18="","",IF(Oct!T18="",Nov!S18,Oct!T18+Nov!S18))</f>
        <v/>
      </c>
      <c r="U18" s="5"/>
      <c r="V18" s="43">
        <f t="shared" si="7"/>
        <v>0</v>
      </c>
      <c r="W18" s="43" t="str">
        <f>IF(B18="","",IF(Oct!W18="",Nov!V18,Oct!W18+Nov!V18))</f>
        <v/>
      </c>
      <c r="X18" s="5"/>
      <c r="Y18" s="5"/>
      <c r="Z18" s="5"/>
      <c r="AA18" s="5"/>
      <c r="AB18" s="135" t="e">
        <f t="shared" si="1"/>
        <v>#VALUE!</v>
      </c>
      <c r="AC18" s="135"/>
      <c r="AD18" s="18" t="e">
        <f t="shared" si="2"/>
        <v>#DIV/0!</v>
      </c>
    </row>
    <row r="19" spans="1:30" ht="15.75" customHeight="1">
      <c r="A19" s="138" t="str">
        <f t="shared" si="9"/>
        <v/>
      </c>
      <c r="B19" s="117" t="str">
        <f>IF(Oct!B19="","",Oct!B19)</f>
        <v/>
      </c>
      <c r="C19" s="118" t="str">
        <f>IF(Oct!C19="","",Oct!C19)</f>
        <v/>
      </c>
      <c r="D19" s="111" t="str">
        <f>IF(B19="","",Oct!D19)</f>
        <v/>
      </c>
      <c r="E19" s="111" t="str">
        <f>IF(Oct!B19="","",Oct!E19)</f>
        <v/>
      </c>
      <c r="F19" s="5"/>
      <c r="G19" s="111" t="str">
        <f>IF(B19="","",Oct!G19)</f>
        <v/>
      </c>
      <c r="H19" s="34" t="str">
        <f t="shared" si="10"/>
        <v/>
      </c>
      <c r="I19" s="137"/>
      <c r="J19" s="43">
        <f t="shared" si="3"/>
        <v>0</v>
      </c>
      <c r="K19" s="43" t="str">
        <f>IF(B19="","",IF(Oct!K19="",Nov!J19,Oct!K19+Nov!J19))</f>
        <v/>
      </c>
      <c r="L19" s="5"/>
      <c r="M19" s="43">
        <f t="shared" si="4"/>
        <v>0</v>
      </c>
      <c r="N19" s="43" t="str">
        <f>IF(B19="","",IF(Oct!N19="",Nov!M19,Oct!N19+Nov!M19))</f>
        <v/>
      </c>
      <c r="O19" s="5"/>
      <c r="P19" s="43">
        <f t="shared" si="5"/>
        <v>0</v>
      </c>
      <c r="Q19" s="43" t="str">
        <f>IF(B19="","",IF(Oct!Q19="",Nov!P19,Oct!Q19+Nov!P19))</f>
        <v/>
      </c>
      <c r="R19" s="5"/>
      <c r="S19" s="43">
        <f t="shared" si="6"/>
        <v>0</v>
      </c>
      <c r="T19" s="43" t="str">
        <f>IF(B19="","",IF(Oct!T19="",Nov!S19,Oct!T19+Nov!S19))</f>
        <v/>
      </c>
      <c r="U19" s="5"/>
      <c r="V19" s="43">
        <f t="shared" si="7"/>
        <v>0</v>
      </c>
      <c r="W19" s="43" t="str">
        <f>IF(B19="","",IF(Oct!W19="",Nov!V19,Oct!W19+Nov!V19))</f>
        <v/>
      </c>
      <c r="X19" s="5"/>
      <c r="Y19" s="5"/>
      <c r="Z19" s="5"/>
      <c r="AA19" s="5"/>
      <c r="AB19" s="135" t="e">
        <f t="shared" si="1"/>
        <v>#VALUE!</v>
      </c>
      <c r="AC19" s="135"/>
      <c r="AD19" s="18" t="e">
        <f t="shared" si="2"/>
        <v>#DIV/0!</v>
      </c>
    </row>
    <row r="20" spans="1:30" ht="15.75" customHeight="1">
      <c r="A20" s="138" t="str">
        <f t="shared" si="9"/>
        <v/>
      </c>
      <c r="B20" s="119" t="str">
        <f>IF(Oct!B20="","",Oct!B20)</f>
        <v/>
      </c>
      <c r="C20" s="120" t="str">
        <f>IF(Oct!C20="","",Oct!C20)</f>
        <v/>
      </c>
      <c r="D20" s="112" t="str">
        <f>IF(B20="","",Oct!D20)</f>
        <v/>
      </c>
      <c r="E20" s="112" t="str">
        <f>IF(Oct!B20="","",Oct!E20)</f>
        <v/>
      </c>
      <c r="F20" s="5"/>
      <c r="G20" s="112" t="str">
        <f>IF(B20="","",Oct!G20)</f>
        <v/>
      </c>
      <c r="H20" s="41" t="str">
        <f t="shared" si="10"/>
        <v/>
      </c>
      <c r="I20" s="137"/>
      <c r="J20" s="43">
        <f t="shared" si="3"/>
        <v>0</v>
      </c>
      <c r="K20" s="43" t="str">
        <f>IF(B20="","",IF(Oct!K20="",Nov!J20,Oct!K20+Nov!J20))</f>
        <v/>
      </c>
      <c r="L20" s="5"/>
      <c r="M20" s="43">
        <f t="shared" si="4"/>
        <v>0</v>
      </c>
      <c r="N20" s="43" t="str">
        <f>IF(B20="","",IF(Oct!N20="",Nov!M20,Oct!N20+Nov!M20))</f>
        <v/>
      </c>
      <c r="O20" s="5"/>
      <c r="P20" s="43">
        <f t="shared" si="5"/>
        <v>0</v>
      </c>
      <c r="Q20" s="43" t="str">
        <f>IF(B20="","",IF(Oct!Q20="",Nov!P20,Oct!Q20+Nov!P20))</f>
        <v/>
      </c>
      <c r="R20" s="5"/>
      <c r="S20" s="43">
        <f t="shared" si="6"/>
        <v>0</v>
      </c>
      <c r="T20" s="43" t="str">
        <f>IF(B20="","",IF(Oct!T20="",Nov!S20,Oct!T20+Nov!S20))</f>
        <v/>
      </c>
      <c r="U20" s="5"/>
      <c r="V20" s="43">
        <f t="shared" si="7"/>
        <v>0</v>
      </c>
      <c r="W20" s="43" t="str">
        <f>IF(B20="","",IF(Oct!W20="",Nov!V20,Oct!W20+Nov!V20))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51" priority="3" stopIfTrue="1">
      <formula>-IF($AD$11&lt;0.02,TRUE)</formula>
    </cfRule>
    <cfRule type="expression" dxfId="50" priority="4" stopIfTrue="1">
      <formula>-IF($AD$11&gt;3,TRUE)</formula>
    </cfRule>
  </conditionalFormatting>
  <conditionalFormatting sqref="R15">
    <cfRule type="expression" dxfId="49" priority="11" stopIfTrue="1">
      <formula>-IF($AD$15&lt;0.02,TRUE)</formula>
    </cfRule>
    <cfRule type="expression" dxfId="48" priority="12" stopIfTrue="1">
      <formula>-IF($AD$15&gt;3,TRUE)</formula>
    </cfRule>
  </conditionalFormatting>
  <conditionalFormatting sqref="R8">
    <cfRule type="expression" dxfId="47" priority="41" stopIfTrue="1">
      <formula>-IF($AD$8&lt;0.02,TRUE)</formula>
    </cfRule>
    <cfRule type="expression" dxfId="46" priority="42" stopIfTrue="1">
      <formula>-IF($AD$8&gt;3,TRUE)</formula>
    </cfRule>
  </conditionalFormatting>
  <conditionalFormatting sqref="R9">
    <cfRule type="expression" dxfId="45" priority="43" stopIfTrue="1">
      <formula>-IF($AD$9&lt;0.02,TRUE)</formula>
    </cfRule>
    <cfRule type="expression" dxfId="44" priority="44" stopIfTrue="1">
      <formula>-IF($AD$9&gt;3,TRUE)</formula>
    </cfRule>
  </conditionalFormatting>
  <conditionalFormatting sqref="R10">
    <cfRule type="expression" dxfId="43" priority="53" stopIfTrue="1">
      <formula>IF($AD$10&lt;0.02,TRUE)</formula>
    </cfRule>
    <cfRule type="expression" dxfId="42" priority="54" stopIfTrue="1">
      <formula>IF($AD$10&gt;3,TRUE)</formula>
    </cfRule>
  </conditionalFormatting>
  <conditionalFormatting sqref="R12">
    <cfRule type="expression" dxfId="41" priority="55" stopIfTrue="1">
      <formula>IF($AD$12&lt;0.02,TRUE)</formula>
    </cfRule>
    <cfRule type="expression" dxfId="40" priority="56" stopIfTrue="1">
      <formula>IF($AD$12&gt;3,TRUE)</formula>
    </cfRule>
  </conditionalFormatting>
  <conditionalFormatting sqref="R13">
    <cfRule type="expression" dxfId="39" priority="57" stopIfTrue="1">
      <formula>IF($AD$13&lt;0.02,TRUE)</formula>
    </cfRule>
    <cfRule type="expression" dxfId="38" priority="58" stopIfTrue="1">
      <formula>IF($AD$13&gt;3,TRUE)</formula>
    </cfRule>
  </conditionalFormatting>
  <conditionalFormatting sqref="R14">
    <cfRule type="expression" dxfId="37" priority="59" stopIfTrue="1">
      <formula>IF($AD$14&lt;0.02,TRUE)</formula>
    </cfRule>
    <cfRule type="expression" dxfId="36" priority="60" stopIfTrue="1">
      <formula>IF($AD$14&gt;3,TRUE)</formula>
    </cfRule>
  </conditionalFormatting>
  <conditionalFormatting sqref="R16">
    <cfRule type="expression" dxfId="35" priority="61" stopIfTrue="1">
      <formula>IF($AD$16&lt;0.02,TRUE)</formula>
    </cfRule>
    <cfRule type="expression" dxfId="34" priority="62" stopIfTrue="1">
      <formula>IF($AD$16&gt;3,TRUE)</formula>
    </cfRule>
  </conditionalFormatting>
  <conditionalFormatting sqref="R17">
    <cfRule type="expression" dxfId="33" priority="63" stopIfTrue="1">
      <formula>IF($AD$17&lt;0.02,TRUE)</formula>
    </cfRule>
    <cfRule type="expression" dxfId="32" priority="64" stopIfTrue="1">
      <formula>IF($AD$17&gt;3,TRUE)</formula>
    </cfRule>
  </conditionalFormatting>
  <conditionalFormatting sqref="R18">
    <cfRule type="expression" dxfId="31" priority="65" stopIfTrue="1">
      <formula>IF($AD$18&lt;0.02,TRUE)</formula>
    </cfRule>
    <cfRule type="expression" dxfId="30" priority="66" stopIfTrue="1">
      <formula>IF($AD$18&gt;3,TRUE)</formula>
    </cfRule>
  </conditionalFormatting>
  <conditionalFormatting sqref="R19">
    <cfRule type="expression" dxfId="29" priority="67" stopIfTrue="1">
      <formula>IF($AD$19&lt;0.02,TRUE)</formula>
    </cfRule>
    <cfRule type="expression" dxfId="28" priority="68" stopIfTrue="1">
      <formula>IF($AD$19&gt;3,TRUE)</formula>
    </cfRule>
  </conditionalFormatting>
  <conditionalFormatting sqref="R20">
    <cfRule type="expression" dxfId="27" priority="69" stopIfTrue="1">
      <formula>IF($AD$20&lt;0.02,TRUE)</formula>
    </cfRule>
    <cfRule type="expression" dxfId="26" priority="70" stopIfTrue="1">
      <formula>IF($AD$20&gt;3,TRUE)</formula>
    </cfRule>
  </conditionalFormatting>
  <dataValidations count="2">
    <dataValidation type="whole" operator="equal" allowBlank="1" showInputMessage="1" showErrorMessage="1" sqref="H8:H20 AB8:AC20">
      <formula1>5645624562</formula1>
    </dataValidation>
    <dataValidation operator="equal" allowBlank="1" showInputMessage="1" showErrorMessage="1" sqref="Q8:Q20 N8:N20 K8:K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16.xml><?xml version="1.0" encoding="utf-8"?>
<worksheet xmlns="http://schemas.openxmlformats.org/spreadsheetml/2006/main" xmlns:r="http://schemas.openxmlformats.org/officeDocument/2006/relationships">
  <sheetPr codeName="Sheet16">
    <pageSetUpPr fitToPage="1"/>
  </sheetPr>
  <dimension ref="A1:AL25"/>
  <sheetViews>
    <sheetView zoomScale="75" workbookViewId="0">
      <selection activeCell="B20" sqref="B6:AC20"/>
    </sheetView>
  </sheetViews>
  <sheetFormatPr defaultColWidth="0" defaultRowHeight="0" customHeight="1" zeroHeight="1"/>
  <cols>
    <col min="1" max="1" width="4" style="138" customWidth="1"/>
    <col min="2" max="2" width="30.28515625" style="18" customWidth="1"/>
    <col min="3" max="3" width="10.28515625" style="18" customWidth="1"/>
    <col min="4" max="4" width="16.42578125" style="18" customWidth="1"/>
    <col min="5" max="5" width="6.28515625" style="18" customWidth="1"/>
    <col min="6" max="6" width="12.140625" style="18" customWidth="1"/>
    <col min="7" max="7" width="9.7109375" style="18" customWidth="1"/>
    <col min="8" max="8" width="10.85546875" style="18" customWidth="1"/>
    <col min="9" max="9" width="15.28515625" style="18" customWidth="1"/>
    <col min="10" max="10" width="7.5703125" style="18" hidden="1" customWidth="1"/>
    <col min="11" max="11" width="7.42578125" style="18" hidden="1" customWidth="1"/>
    <col min="12" max="12" width="15.28515625" style="18" customWidth="1"/>
    <col min="13" max="13" width="7.85546875" style="18" hidden="1" customWidth="1"/>
    <col min="14" max="14" width="5.85546875" style="18" hidden="1" customWidth="1"/>
    <col min="15" max="15" width="15.28515625" style="18" customWidth="1"/>
    <col min="16" max="16" width="7.42578125" style="18" hidden="1" customWidth="1"/>
    <col min="17" max="17" width="5.7109375" style="18" hidden="1" customWidth="1"/>
    <col min="18" max="18" width="15.28515625" style="18" customWidth="1"/>
    <col min="19" max="19" width="7.28515625" style="18" hidden="1" customWidth="1"/>
    <col min="20" max="20" width="5.85546875" style="18" hidden="1" customWidth="1"/>
    <col min="21" max="21" width="16.140625" style="18" customWidth="1"/>
    <col min="22" max="22" width="8" style="18" hidden="1" customWidth="1"/>
    <col min="23" max="23" width="5.85546875" style="18" hidden="1" customWidth="1"/>
    <col min="24" max="24" width="9.7109375" style="18" customWidth="1"/>
    <col min="25" max="26" width="9.42578125" style="18" customWidth="1"/>
    <col min="27" max="27" width="15" style="18" customWidth="1"/>
    <col min="28" max="28" width="7.28515625" style="132" hidden="1" customWidth="1"/>
    <col min="29" max="29" width="10.7109375" style="132" customWidth="1"/>
    <col min="30" max="30" width="10.7109375" style="18" hidden="1" customWidth="1"/>
    <col min="31" max="31" width="9.140625" style="18" customWidth="1"/>
    <col min="32" max="38" width="0" style="18" hidden="1" customWidth="1"/>
    <col min="39" max="16384" width="0" style="111" hidden="1"/>
  </cols>
  <sheetData>
    <row r="1" spans="1:38" s="18" customFormat="1" ht="15.75" customHeight="1">
      <c r="A1" s="138"/>
    </row>
    <row r="2" spans="1:38" s="18" customFormat="1" ht="15.75" customHeight="1" thickBot="1">
      <c r="A2" s="138"/>
      <c r="B2" s="30" t="str">
        <f>CONCATENATE('GENERAL GUIDELINES &amp; SITE INFO'!E27," - monthly returns of biomass and anti-parasitic usage")</f>
        <v>Scottish Seafarms Ltd - monthly returns of biomass and anti-parasitic usage</v>
      </c>
    </row>
    <row r="3" spans="1:38" s="18" customFormat="1" ht="15.75" customHeight="1" thickBot="1">
      <c r="A3" s="138"/>
      <c r="B3" s="40"/>
      <c r="H3" s="113" t="s">
        <v>20</v>
      </c>
      <c r="I3" s="114"/>
      <c r="J3" s="114"/>
      <c r="K3" s="114"/>
      <c r="L3" s="114"/>
      <c r="M3" s="115"/>
      <c r="N3" s="115"/>
      <c r="O3" s="115"/>
      <c r="P3" s="115"/>
      <c r="Q3" s="115"/>
      <c r="R3" s="115"/>
      <c r="S3" s="115"/>
      <c r="T3" s="115"/>
      <c r="U3" s="115"/>
      <c r="V3" s="115"/>
      <c r="W3" s="115"/>
      <c r="X3" s="115"/>
      <c r="Y3" s="115"/>
      <c r="Z3" s="116"/>
      <c r="AB3" s="131"/>
      <c r="AC3" s="139"/>
    </row>
    <row r="4" spans="1:38" s="18" customFormat="1" ht="15.75" customHeight="1">
      <c r="A4" s="138"/>
      <c r="B4" s="30" t="str">
        <f>CONCATENATE("Please complete and return by ",'GENERAL GUIDELINES &amp; SITE INFO'!I32)</f>
        <v xml:space="preserve">Please complete and return by 18 Jan 2013; </v>
      </c>
    </row>
    <row r="5" spans="1:38" s="18" customFormat="1" ht="15.75" customHeight="1">
      <c r="A5" s="138"/>
      <c r="B5" s="40"/>
      <c r="AA5" s="122" t="s">
        <v>170</v>
      </c>
    </row>
    <row r="6" spans="1:38" ht="27.75" customHeight="1">
      <c r="B6" s="265" t="s">
        <v>0</v>
      </c>
      <c r="C6" s="265" t="s">
        <v>1</v>
      </c>
      <c r="D6" s="265" t="s">
        <v>196</v>
      </c>
      <c r="E6" s="269" t="s">
        <v>54</v>
      </c>
      <c r="F6" s="267" t="s">
        <v>212</v>
      </c>
      <c r="G6" s="263" t="s">
        <v>201</v>
      </c>
      <c r="H6" s="267" t="s">
        <v>219</v>
      </c>
      <c r="I6" s="278" t="s">
        <v>193</v>
      </c>
      <c r="J6" s="279"/>
      <c r="K6" s="280"/>
      <c r="L6" s="280"/>
      <c r="M6" s="280"/>
      <c r="N6" s="280"/>
      <c r="O6" s="280"/>
      <c r="P6" s="280"/>
      <c r="Q6" s="280"/>
      <c r="R6" s="280"/>
      <c r="S6" s="280"/>
      <c r="T6" s="280"/>
      <c r="U6" s="281"/>
      <c r="V6" s="281"/>
      <c r="W6" s="282"/>
      <c r="X6" s="267" t="s">
        <v>58</v>
      </c>
      <c r="Y6" s="276" t="s">
        <v>55</v>
      </c>
      <c r="Z6" s="277"/>
      <c r="AA6" s="274" t="s">
        <v>171</v>
      </c>
      <c r="AB6" s="271" t="s">
        <v>204</v>
      </c>
      <c r="AC6" s="271" t="s">
        <v>218</v>
      </c>
    </row>
    <row r="7" spans="1:38" s="110" customFormat="1" ht="53.25" customHeight="1">
      <c r="A7" s="142"/>
      <c r="B7" s="268"/>
      <c r="C7" s="268"/>
      <c r="D7" s="268"/>
      <c r="E7" s="283"/>
      <c r="F7" s="268"/>
      <c r="G7" s="284"/>
      <c r="H7" s="285"/>
      <c r="I7" s="35" t="s">
        <v>172</v>
      </c>
      <c r="J7" s="31" t="s">
        <v>64</v>
      </c>
      <c r="K7" s="1" t="s">
        <v>2</v>
      </c>
      <c r="L7" s="1" t="s">
        <v>182</v>
      </c>
      <c r="M7" s="1" t="s">
        <v>65</v>
      </c>
      <c r="N7" s="1" t="s">
        <v>2</v>
      </c>
      <c r="O7" s="1" t="s">
        <v>183</v>
      </c>
      <c r="P7" s="1" t="s">
        <v>66</v>
      </c>
      <c r="Q7" s="1" t="s">
        <v>2</v>
      </c>
      <c r="R7" s="1" t="s">
        <v>157</v>
      </c>
      <c r="S7" s="36" t="s">
        <v>67</v>
      </c>
      <c r="T7" s="36" t="s">
        <v>2</v>
      </c>
      <c r="U7" s="1" t="s">
        <v>189</v>
      </c>
      <c r="V7" s="36" t="s">
        <v>190</v>
      </c>
      <c r="W7" s="36" t="s">
        <v>2</v>
      </c>
      <c r="X7" s="260"/>
      <c r="Y7" s="1" t="s">
        <v>56</v>
      </c>
      <c r="Z7" s="1" t="s">
        <v>57</v>
      </c>
      <c r="AA7" s="275"/>
      <c r="AB7" s="272"/>
      <c r="AC7" s="272"/>
      <c r="AD7" s="96"/>
      <c r="AE7" s="96"/>
      <c r="AF7" s="96"/>
      <c r="AG7" s="96"/>
      <c r="AH7" s="96"/>
      <c r="AI7" s="96"/>
      <c r="AJ7" s="96"/>
      <c r="AK7" s="96"/>
      <c r="AL7" s="96"/>
    </row>
    <row r="8" spans="1:38" ht="15.75" customHeight="1">
      <c r="A8" s="138" t="str">
        <f>Jan!A8</f>
        <v>Scottish Sea Farms Ltd</v>
      </c>
      <c r="B8" s="117" t="str">
        <f>IF(Nov!B8="","",Nov!B8)</f>
        <v>Bring Head</v>
      </c>
      <c r="C8" s="118" t="str">
        <f>IF(Nov!C8="","",Nov!C8)</f>
        <v>SCAP1</v>
      </c>
      <c r="D8" s="111" t="str">
        <f>IF(B8="","",Nov!D8)</f>
        <v>CAR/L/1015854</v>
      </c>
      <c r="E8" s="111" t="str">
        <f>IF(Nov!B8="","",Nov!E8)</f>
        <v>ORK</v>
      </c>
      <c r="F8" s="5"/>
      <c r="G8" s="111">
        <f>IF(B8="","",Nov!G8)</f>
        <v>968</v>
      </c>
      <c r="H8" s="34" t="str">
        <f t="shared" ref="H8:H13" si="0">IF((F8&gt;G8),((F8-G8)/G8),"")</f>
        <v/>
      </c>
      <c r="I8" s="137"/>
      <c r="J8" s="43">
        <f>I8*10</f>
        <v>0</v>
      </c>
      <c r="K8" s="43">
        <f>IF(B8="","",IF(Nov!K8="",Dec!J8,Nov!K8+Dec!J8))</f>
        <v>0</v>
      </c>
      <c r="L8" s="5"/>
      <c r="M8" s="43">
        <f>L8/2</f>
        <v>0</v>
      </c>
      <c r="N8" s="43">
        <f>IF(B8="","",IF(Nov!N8="",Dec!M8,Nov!N8+Dec!M8))</f>
        <v>0</v>
      </c>
      <c r="O8" s="5"/>
      <c r="P8" s="43">
        <f>O8</f>
        <v>0</v>
      </c>
      <c r="Q8" s="43">
        <f>IF(B8="","",IF(Nov!Q8="",Dec!P8,Nov!Q8+Dec!P8))</f>
        <v>0</v>
      </c>
      <c r="R8" s="5"/>
      <c r="S8" s="43">
        <f>R8/500</f>
        <v>0</v>
      </c>
      <c r="T8" s="43">
        <f>IF(B8="","",IF(Nov!T8="",Dec!S8,Nov!T8+Dec!S8))</f>
        <v>0</v>
      </c>
      <c r="U8" s="5"/>
      <c r="V8" s="43">
        <f>U8*10</f>
        <v>0</v>
      </c>
      <c r="W8" s="43">
        <f>IF(B8="","",IF(Nov!W8="",Dec!V8,Nov!W8+Dec!V8))</f>
        <v>0</v>
      </c>
      <c r="X8" s="5"/>
      <c r="Y8" s="5"/>
      <c r="Z8" s="5"/>
      <c r="AA8" s="5"/>
      <c r="AB8" s="135">
        <f t="shared" ref="AB8:AB20" si="1">F8-G8</f>
        <v>-968</v>
      </c>
      <c r="AC8" s="135" t="str">
        <f>IF(AB8&lt;0.0001,"",AB8)</f>
        <v/>
      </c>
      <c r="AD8" s="18" t="e">
        <f t="shared" ref="AD8:AD20" si="2">(R8/F8)/175</f>
        <v>#DIV/0!</v>
      </c>
    </row>
    <row r="9" spans="1:38" ht="15.75" customHeight="1">
      <c r="A9" s="138" t="str">
        <f>IF(B9="","",A8)</f>
        <v>Scottish Sea Farms Ltd</v>
      </c>
      <c r="B9" s="117" t="str">
        <f>IF(Nov!B9="","",Nov!B9)</f>
        <v>Eday Sound</v>
      </c>
      <c r="C9" s="118" t="str">
        <f>IF(Nov!C9="","",Nov!C9)</f>
        <v>EDA1</v>
      </c>
      <c r="D9" s="111" t="str">
        <f>IF(B9="","",Nov!D9)</f>
        <v>CAR/L/1003956</v>
      </c>
      <c r="E9" s="111" t="str">
        <f>IF(Nov!B9="","",Nov!E9)</f>
        <v>ORK</v>
      </c>
      <c r="F9" s="5"/>
      <c r="G9" s="111">
        <f>IF(B9="","",Nov!G9)</f>
        <v>800</v>
      </c>
      <c r="H9" s="34" t="str">
        <f t="shared" si="0"/>
        <v/>
      </c>
      <c r="I9" s="137"/>
      <c r="J9" s="43">
        <f t="shared" ref="J9:J20" si="3">I9*10</f>
        <v>0</v>
      </c>
      <c r="K9" s="43">
        <f>IF(B9="","",IF(Nov!K9="",Dec!J9,Nov!K9+Dec!J9))</f>
        <v>0</v>
      </c>
      <c r="L9" s="5"/>
      <c r="M9" s="43">
        <f t="shared" ref="M9:M20" si="4">L9/2</f>
        <v>0</v>
      </c>
      <c r="N9" s="43">
        <f>IF(B9="","",IF(Nov!N9="",Dec!M9,Nov!N9+Dec!M9))</f>
        <v>0</v>
      </c>
      <c r="O9" s="5"/>
      <c r="P9" s="43">
        <f t="shared" ref="P9:P20" si="5">O9</f>
        <v>0</v>
      </c>
      <c r="Q9" s="43">
        <f>IF(B9="","",IF(Nov!Q9="",Dec!P9,Nov!Q9+Dec!P9))</f>
        <v>0</v>
      </c>
      <c r="R9" s="5"/>
      <c r="S9" s="43">
        <f t="shared" ref="S9:S20" si="6">R9/500</f>
        <v>0</v>
      </c>
      <c r="T9" s="43">
        <f>IF(B9="","",IF(Nov!T9="",Dec!S9,Nov!T9+Dec!S9))</f>
        <v>0</v>
      </c>
      <c r="U9" s="5"/>
      <c r="V9" s="43">
        <f t="shared" ref="V9:V20" si="7">U9*10</f>
        <v>0</v>
      </c>
      <c r="W9" s="43">
        <f>IF(B9="","",IF(Nov!W9="",Dec!V9,Nov!W9+Dec!V9))</f>
        <v>0</v>
      </c>
      <c r="X9" s="5"/>
      <c r="Y9" s="5"/>
      <c r="Z9" s="5"/>
      <c r="AA9" s="5"/>
      <c r="AB9" s="135">
        <f t="shared" si="1"/>
        <v>-800</v>
      </c>
      <c r="AC9" s="135" t="str">
        <f t="shared" ref="AC9:AC14" si="8">IF(AB9&lt;0.0001,"",AB9)</f>
        <v/>
      </c>
      <c r="AD9" s="18" t="e">
        <f t="shared" si="2"/>
        <v>#DIV/0!</v>
      </c>
    </row>
    <row r="10" spans="1:38" ht="15.75" customHeight="1">
      <c r="A10" s="138" t="str">
        <f t="shared" ref="A10:A20" si="9">IF(B10="","",A9)</f>
        <v>Scottish Sea Farms Ltd</v>
      </c>
      <c r="B10" s="117" t="str">
        <f>IF(Nov!B10="","",Nov!B10)</f>
        <v>Kirk Taing</v>
      </c>
      <c r="C10" s="118" t="str">
        <f>IF(Nov!C10="","",Nov!C10)</f>
        <v>MILL1</v>
      </c>
      <c r="D10" s="111" t="str">
        <f>IF(B10="","",Nov!D10)</f>
        <v>CAR/L/1003952</v>
      </c>
      <c r="E10" s="111" t="str">
        <f>IF(Nov!B10="","",Nov!E10)</f>
        <v>ORK</v>
      </c>
      <c r="F10" s="5"/>
      <c r="G10" s="111">
        <f>IF(B10="","",Nov!G10)</f>
        <v>800</v>
      </c>
      <c r="H10" s="34" t="str">
        <f t="shared" si="0"/>
        <v/>
      </c>
      <c r="I10" s="137"/>
      <c r="J10" s="43">
        <f t="shared" si="3"/>
        <v>0</v>
      </c>
      <c r="K10" s="43">
        <f>IF(B10="","",IF(Nov!K10="",Dec!J10,Nov!K10+Dec!J10))</f>
        <v>0</v>
      </c>
      <c r="L10" s="5"/>
      <c r="M10" s="43">
        <f t="shared" si="4"/>
        <v>0</v>
      </c>
      <c r="N10" s="43">
        <f>IF(B10="","",IF(Nov!N10="",Dec!M10,Nov!N10+Dec!M10))</f>
        <v>0</v>
      </c>
      <c r="O10" s="5"/>
      <c r="P10" s="43">
        <f t="shared" si="5"/>
        <v>0</v>
      </c>
      <c r="Q10" s="43">
        <f>IF(B10="","",IF(Nov!Q10="",Dec!P10,Nov!Q10+Dec!P10))</f>
        <v>0</v>
      </c>
      <c r="R10" s="5"/>
      <c r="S10" s="43">
        <f t="shared" si="6"/>
        <v>0</v>
      </c>
      <c r="T10" s="43">
        <f>IF(B10="","",IF(Nov!T10="",Dec!S10,Nov!T10+Dec!S10))</f>
        <v>0</v>
      </c>
      <c r="U10" s="5"/>
      <c r="V10" s="43">
        <f t="shared" si="7"/>
        <v>0</v>
      </c>
      <c r="W10" s="43">
        <f>IF(B10="","",IF(Nov!W10="",Dec!V10,Nov!W10+Dec!V10))</f>
        <v>0</v>
      </c>
      <c r="X10" s="5"/>
      <c r="Y10" s="5"/>
      <c r="Z10" s="5"/>
      <c r="AA10" s="5"/>
      <c r="AB10" s="135">
        <f t="shared" si="1"/>
        <v>-800</v>
      </c>
      <c r="AC10" s="135" t="str">
        <f t="shared" si="8"/>
        <v/>
      </c>
      <c r="AD10" s="18" t="e">
        <f t="shared" si="2"/>
        <v>#DIV/0!</v>
      </c>
    </row>
    <row r="11" spans="1:38" ht="15.75" customHeight="1">
      <c r="A11" s="138" t="str">
        <f t="shared" si="9"/>
        <v>Scottish Sea Farms Ltd</v>
      </c>
      <c r="B11" s="117" t="str">
        <f>IF(Nov!B11="","",Nov!B11)</f>
        <v>Mill Bay, Stronsay</v>
      </c>
      <c r="C11" s="118" t="str">
        <f>IF(Nov!C11="","",Nov!C11)</f>
        <v>MIL1</v>
      </c>
      <c r="D11" s="111" t="str">
        <f>IF(B11="","",Nov!D11)</f>
        <v>CAR/L/1034607</v>
      </c>
      <c r="E11" s="111" t="str">
        <f>IF(Nov!B11="","",Nov!E11)</f>
        <v>ORK</v>
      </c>
      <c r="F11" s="5"/>
      <c r="G11" s="111">
        <f>IF(B11="","",Nov!G11)</f>
        <v>750</v>
      </c>
      <c r="H11" s="34" t="str">
        <f t="shared" si="0"/>
        <v/>
      </c>
      <c r="I11" s="137"/>
      <c r="J11" s="43">
        <f t="shared" si="3"/>
        <v>0</v>
      </c>
      <c r="K11" s="43">
        <f>IF(B11="","",IF(Nov!K11="",Dec!J11,Nov!K11+Dec!J11))</f>
        <v>0</v>
      </c>
      <c r="L11" s="5"/>
      <c r="M11" s="43">
        <f t="shared" si="4"/>
        <v>0</v>
      </c>
      <c r="N11" s="43">
        <f>IF(B11="","",IF(Nov!N11="",Dec!M11,Nov!N11+Dec!M11))</f>
        <v>0</v>
      </c>
      <c r="O11" s="5"/>
      <c r="P11" s="43">
        <f t="shared" si="5"/>
        <v>0</v>
      </c>
      <c r="Q11" s="43">
        <f>IF(B11="","",IF(Nov!Q11="",Dec!P11,Nov!Q11+Dec!P11))</f>
        <v>0</v>
      </c>
      <c r="R11" s="5"/>
      <c r="S11" s="43">
        <f t="shared" si="6"/>
        <v>0</v>
      </c>
      <c r="T11" s="43">
        <f>IF(B11="","",IF(Nov!T11="",Dec!S11,Nov!T11+Dec!S11))</f>
        <v>0</v>
      </c>
      <c r="U11" s="5"/>
      <c r="V11" s="43">
        <f t="shared" si="7"/>
        <v>0</v>
      </c>
      <c r="W11" s="43">
        <f>IF(B11="","",IF(Nov!W11="",Dec!V11,Nov!W11+Dec!V11))</f>
        <v>0</v>
      </c>
      <c r="X11" s="5"/>
      <c r="Y11" s="5"/>
      <c r="Z11" s="5"/>
      <c r="AA11" s="5"/>
      <c r="AB11" s="135">
        <f t="shared" si="1"/>
        <v>-750</v>
      </c>
      <c r="AC11" s="135" t="str">
        <f t="shared" si="8"/>
        <v/>
      </c>
      <c r="AD11" s="18" t="e">
        <f t="shared" si="2"/>
        <v>#DIV/0!</v>
      </c>
    </row>
    <row r="12" spans="1:38" ht="15.75" customHeight="1">
      <c r="A12" s="138" t="str">
        <f t="shared" si="9"/>
        <v>Scottish Sea Farms Ltd</v>
      </c>
      <c r="B12" s="117" t="str">
        <f>IF(Nov!B12="","",Nov!B12)</f>
        <v>Puldrite Bay</v>
      </c>
      <c r="C12" s="118" t="str">
        <f>IF(Nov!C12="","",Nov!C12)</f>
        <v>PUL1</v>
      </c>
      <c r="D12" s="111" t="str">
        <f>IF(B12="","",Nov!D12)</f>
        <v>CAR/L/1003954</v>
      </c>
      <c r="E12" s="111" t="str">
        <f>IF(Nov!B12="","",Nov!E12)</f>
        <v>ORK</v>
      </c>
      <c r="F12" s="5"/>
      <c r="G12" s="111">
        <f>IF(B12="","",Nov!G12)</f>
        <v>980</v>
      </c>
      <c r="H12" s="34" t="str">
        <f t="shared" si="0"/>
        <v/>
      </c>
      <c r="I12" s="137"/>
      <c r="J12" s="43">
        <f t="shared" si="3"/>
        <v>0</v>
      </c>
      <c r="K12" s="43">
        <f>IF(B12="","",IF(Nov!K12="",Dec!J12,Nov!K12+Dec!J12))</f>
        <v>0</v>
      </c>
      <c r="L12" s="5"/>
      <c r="M12" s="43">
        <f t="shared" si="4"/>
        <v>0</v>
      </c>
      <c r="N12" s="43">
        <f>IF(B12="","",IF(Nov!N12="",Dec!M12,Nov!N12+Dec!M12))</f>
        <v>0</v>
      </c>
      <c r="O12" s="5"/>
      <c r="P12" s="43">
        <f t="shared" si="5"/>
        <v>0</v>
      </c>
      <c r="Q12" s="43">
        <f>IF(B12="","",IF(Nov!Q12="",Dec!P12,Nov!Q12+Dec!P12))</f>
        <v>0</v>
      </c>
      <c r="R12" s="5"/>
      <c r="S12" s="43">
        <f t="shared" si="6"/>
        <v>0</v>
      </c>
      <c r="T12" s="43">
        <f>IF(B12="","",IF(Nov!T12="",Dec!S12,Nov!T12+Dec!S12))</f>
        <v>0</v>
      </c>
      <c r="U12" s="5"/>
      <c r="V12" s="43">
        <f t="shared" si="7"/>
        <v>0</v>
      </c>
      <c r="W12" s="43">
        <f>IF(B12="","",IF(Nov!W12="",Dec!V12,Nov!W12+Dec!V12))</f>
        <v>0</v>
      </c>
      <c r="X12" s="5"/>
      <c r="Y12" s="5"/>
      <c r="Z12" s="5"/>
      <c r="AA12" s="5"/>
      <c r="AB12" s="135">
        <f t="shared" si="1"/>
        <v>-980</v>
      </c>
      <c r="AC12" s="135" t="str">
        <f t="shared" si="8"/>
        <v/>
      </c>
      <c r="AD12" s="18" t="e">
        <f t="shared" si="2"/>
        <v>#DIV/0!</v>
      </c>
    </row>
    <row r="13" spans="1:38" ht="15.75" customHeight="1">
      <c r="A13" s="138" t="str">
        <f t="shared" si="9"/>
        <v>Scottish Sea Farms Ltd</v>
      </c>
      <c r="B13" s="117" t="str">
        <f>IF(Nov!B13="","",Nov!B13)</f>
        <v>Toy Ness</v>
      </c>
      <c r="C13" s="118" t="str">
        <f>IF(Nov!C13="","",Nov!C13)</f>
        <v>TOYN1</v>
      </c>
      <c r="D13" s="111" t="str">
        <f>IF(B13="","",Nov!D13)</f>
        <v>CAR/L/1015855</v>
      </c>
      <c r="E13" s="111" t="str">
        <f>IF(Nov!B13="","",Nov!E13)</f>
        <v>ORK</v>
      </c>
      <c r="F13" s="5"/>
      <c r="G13" s="111">
        <f>IF(B13="","",Nov!G13)</f>
        <v>650</v>
      </c>
      <c r="H13" s="34" t="str">
        <f t="shared" si="0"/>
        <v/>
      </c>
      <c r="I13" s="137"/>
      <c r="J13" s="43">
        <f t="shared" si="3"/>
        <v>0</v>
      </c>
      <c r="K13" s="43">
        <f>IF(B13="","",IF(Nov!K13="",Dec!J13,Nov!K13+Dec!J13))</f>
        <v>0</v>
      </c>
      <c r="L13" s="5"/>
      <c r="M13" s="43">
        <f t="shared" si="4"/>
        <v>0</v>
      </c>
      <c r="N13" s="43">
        <f>IF(B13="","",IF(Nov!N13="",Dec!M13,Nov!N13+Dec!M13))</f>
        <v>0</v>
      </c>
      <c r="O13" s="5"/>
      <c r="P13" s="43">
        <f t="shared" si="5"/>
        <v>0</v>
      </c>
      <c r="Q13" s="43">
        <f>IF(B13="","",IF(Nov!Q13="",Dec!P13,Nov!Q13+Dec!P13))</f>
        <v>0</v>
      </c>
      <c r="R13" s="5"/>
      <c r="S13" s="43">
        <f t="shared" si="6"/>
        <v>0</v>
      </c>
      <c r="T13" s="43">
        <f>IF(B13="","",IF(Nov!T13="",Dec!S13,Nov!T13+Dec!S13))</f>
        <v>0</v>
      </c>
      <c r="U13" s="5"/>
      <c r="V13" s="43">
        <f t="shared" si="7"/>
        <v>0</v>
      </c>
      <c r="W13" s="43">
        <f>IF(B13="","",IF(Nov!W13="",Dec!V13,Nov!W13+Dec!V13))</f>
        <v>0</v>
      </c>
      <c r="X13" s="5"/>
      <c r="Y13" s="5"/>
      <c r="Z13" s="5"/>
      <c r="AA13" s="5"/>
      <c r="AB13" s="135">
        <f t="shared" si="1"/>
        <v>-650</v>
      </c>
      <c r="AC13" s="135" t="str">
        <f t="shared" si="8"/>
        <v/>
      </c>
      <c r="AD13" s="18" t="e">
        <f t="shared" si="2"/>
        <v>#DIV/0!</v>
      </c>
    </row>
    <row r="14" spans="1:38" ht="15.75" customHeight="1">
      <c r="A14" s="138" t="str">
        <f t="shared" si="9"/>
        <v>Scottish Sea Farms Ltd</v>
      </c>
      <c r="B14" s="117" t="str">
        <f>IF(Nov!B14="","",Nov!B14)</f>
        <v>Veantrow Bay</v>
      </c>
      <c r="C14" s="118" t="str">
        <f>IF(Nov!C14="","",Nov!C14)</f>
        <v>VEA1</v>
      </c>
      <c r="D14" s="111" t="str">
        <f>IF(B14="","",Nov!D14)</f>
        <v>CAR/L/1003931</v>
      </c>
      <c r="E14" s="111" t="str">
        <f>IF(Nov!B14="","",Nov!E14)</f>
        <v>ORK</v>
      </c>
      <c r="F14" s="5"/>
      <c r="G14" s="111">
        <f>IF(B14="","",Nov!G14)</f>
        <v>1264</v>
      </c>
      <c r="H14" s="34" t="str">
        <f t="shared" ref="H14:H20" si="10">IF((F14&gt;G14),((F14-G14)/G14),"")</f>
        <v/>
      </c>
      <c r="I14" s="137"/>
      <c r="J14" s="43">
        <f t="shared" si="3"/>
        <v>0</v>
      </c>
      <c r="K14" s="43">
        <f>IF(B14="","",IF(Nov!K14="",Dec!J14,Nov!K14+Dec!J14))</f>
        <v>0</v>
      </c>
      <c r="L14" s="5"/>
      <c r="M14" s="43">
        <f t="shared" si="4"/>
        <v>0</v>
      </c>
      <c r="N14" s="43">
        <f>IF(B14="","",IF(Nov!N14="",Dec!M14,Nov!N14+Dec!M14))</f>
        <v>0</v>
      </c>
      <c r="O14" s="5"/>
      <c r="P14" s="43">
        <f t="shared" si="5"/>
        <v>0</v>
      </c>
      <c r="Q14" s="43">
        <f>IF(B14="","",IF(Nov!Q14="",Dec!P14,Nov!Q14+Dec!P14))</f>
        <v>0</v>
      </c>
      <c r="R14" s="5"/>
      <c r="S14" s="43">
        <f t="shared" si="6"/>
        <v>0</v>
      </c>
      <c r="T14" s="43">
        <f>IF(B14="","",IF(Nov!T14="",Dec!S14,Nov!T14+Dec!S14))</f>
        <v>0</v>
      </c>
      <c r="U14" s="5"/>
      <c r="V14" s="43">
        <f t="shared" si="7"/>
        <v>0</v>
      </c>
      <c r="W14" s="43">
        <f>IF(B14="","",IF(Nov!W14="",Dec!V14,Nov!W14+Dec!V14))</f>
        <v>0</v>
      </c>
      <c r="X14" s="5"/>
      <c r="Y14" s="5"/>
      <c r="Z14" s="5"/>
      <c r="AA14" s="5"/>
      <c r="AB14" s="135">
        <f t="shared" si="1"/>
        <v>-1264</v>
      </c>
      <c r="AC14" s="135" t="str">
        <f t="shared" si="8"/>
        <v/>
      </c>
      <c r="AD14" s="18" t="e">
        <f t="shared" si="2"/>
        <v>#DIV/0!</v>
      </c>
    </row>
    <row r="15" spans="1:38" ht="15.75" customHeight="1">
      <c r="A15" s="138" t="str">
        <f t="shared" si="9"/>
        <v/>
      </c>
      <c r="B15" s="117" t="str">
        <f>IF(Nov!B15="","",Nov!B15)</f>
        <v/>
      </c>
      <c r="C15" s="118" t="str">
        <f>IF(Nov!C15="","",Nov!C15)</f>
        <v/>
      </c>
      <c r="D15" s="111" t="str">
        <f>IF(B15="","",Nov!D15)</f>
        <v/>
      </c>
      <c r="E15" s="111" t="str">
        <f>IF(Nov!B15="","",Nov!E15)</f>
        <v/>
      </c>
      <c r="F15" s="5"/>
      <c r="G15" s="111" t="str">
        <f>IF(B15="","",Nov!G15)</f>
        <v/>
      </c>
      <c r="H15" s="34" t="str">
        <f t="shared" si="10"/>
        <v/>
      </c>
      <c r="I15" s="137"/>
      <c r="J15" s="43">
        <f t="shared" si="3"/>
        <v>0</v>
      </c>
      <c r="K15" s="43" t="str">
        <f>IF(B15="","",IF(Nov!K15="",Dec!J15,Nov!K15+Dec!J15))</f>
        <v/>
      </c>
      <c r="L15" s="5"/>
      <c r="M15" s="43">
        <f t="shared" si="4"/>
        <v>0</v>
      </c>
      <c r="N15" s="43" t="str">
        <f>IF(B15="","",IF(Nov!N15="",Dec!M15,Nov!N15+Dec!M15))</f>
        <v/>
      </c>
      <c r="O15" s="5"/>
      <c r="P15" s="43">
        <f t="shared" si="5"/>
        <v>0</v>
      </c>
      <c r="Q15" s="43" t="str">
        <f>IF(B15="","",IF(Nov!Q15="",Dec!P15,Nov!Q15+Dec!P15))</f>
        <v/>
      </c>
      <c r="R15" s="5"/>
      <c r="S15" s="43">
        <f t="shared" si="6"/>
        <v>0</v>
      </c>
      <c r="T15" s="43" t="str">
        <f>IF(B15="","",IF(Nov!T15="",Dec!S15,Nov!T15+Dec!S15))</f>
        <v/>
      </c>
      <c r="U15" s="5"/>
      <c r="V15" s="43">
        <f t="shared" si="7"/>
        <v>0</v>
      </c>
      <c r="W15" s="43" t="str">
        <f>IF(B15="","",IF(Nov!W15="",Dec!V15,Nov!W15+Dec!V15))</f>
        <v/>
      </c>
      <c r="X15" s="5"/>
      <c r="Y15" s="5"/>
      <c r="Z15" s="5"/>
      <c r="AA15" s="5"/>
      <c r="AB15" s="135" t="e">
        <f t="shared" si="1"/>
        <v>#VALUE!</v>
      </c>
      <c r="AC15" s="135"/>
      <c r="AD15" s="18" t="e">
        <f t="shared" si="2"/>
        <v>#DIV/0!</v>
      </c>
    </row>
    <row r="16" spans="1:38" ht="15.75" customHeight="1">
      <c r="A16" s="138" t="str">
        <f t="shared" si="9"/>
        <v/>
      </c>
      <c r="B16" s="117" t="str">
        <f>IF(Nov!B16="","",Nov!B16)</f>
        <v/>
      </c>
      <c r="C16" s="118" t="str">
        <f>IF(Nov!C16="","",Nov!C16)</f>
        <v/>
      </c>
      <c r="D16" s="111" t="str">
        <f>IF(B16="","",Nov!D16)</f>
        <v/>
      </c>
      <c r="E16" s="111" t="str">
        <f>IF(Nov!B16="","",Nov!E16)</f>
        <v/>
      </c>
      <c r="F16" s="5"/>
      <c r="G16" s="111" t="str">
        <f>IF(B16="","",Nov!G16)</f>
        <v/>
      </c>
      <c r="H16" s="34" t="str">
        <f t="shared" si="10"/>
        <v/>
      </c>
      <c r="I16" s="137"/>
      <c r="J16" s="43">
        <f t="shared" si="3"/>
        <v>0</v>
      </c>
      <c r="K16" s="43" t="str">
        <f>IF(B16="","",IF(Nov!K16="",Dec!J16,Nov!K16+Dec!J16))</f>
        <v/>
      </c>
      <c r="L16" s="5"/>
      <c r="M16" s="43">
        <f t="shared" si="4"/>
        <v>0</v>
      </c>
      <c r="N16" s="43" t="str">
        <f>IF(B16="","",IF(Nov!N16="",Dec!M16,Nov!N16+Dec!M16))</f>
        <v/>
      </c>
      <c r="O16" s="5"/>
      <c r="P16" s="43">
        <f t="shared" si="5"/>
        <v>0</v>
      </c>
      <c r="Q16" s="43" t="str">
        <f>IF(B16="","",IF(Nov!Q16="",Dec!P16,Nov!Q16+Dec!P16))</f>
        <v/>
      </c>
      <c r="R16" s="5"/>
      <c r="S16" s="43">
        <f t="shared" si="6"/>
        <v>0</v>
      </c>
      <c r="T16" s="43" t="str">
        <f>IF(B16="","",IF(Nov!T16="",Dec!S16,Nov!T16+Dec!S16))</f>
        <v/>
      </c>
      <c r="U16" s="5"/>
      <c r="V16" s="43">
        <f t="shared" si="7"/>
        <v>0</v>
      </c>
      <c r="W16" s="43" t="str">
        <f>IF(B16="","",IF(Nov!W16="",Dec!V16,Nov!W16+Dec!V16))</f>
        <v/>
      </c>
      <c r="X16" s="5"/>
      <c r="Y16" s="5"/>
      <c r="Z16" s="5"/>
      <c r="AA16" s="5"/>
      <c r="AB16" s="135" t="e">
        <f t="shared" si="1"/>
        <v>#VALUE!</v>
      </c>
      <c r="AC16" s="135"/>
      <c r="AD16" s="18" t="e">
        <f t="shared" si="2"/>
        <v>#DIV/0!</v>
      </c>
    </row>
    <row r="17" spans="1:30" ht="15.75" customHeight="1">
      <c r="A17" s="138" t="str">
        <f t="shared" si="9"/>
        <v/>
      </c>
      <c r="B17" s="117" t="str">
        <f>IF(Nov!B17="","",Nov!B17)</f>
        <v/>
      </c>
      <c r="C17" s="118" t="str">
        <f>IF(Nov!C17="","",Nov!C17)</f>
        <v/>
      </c>
      <c r="D17" s="111" t="str">
        <f>IF(B17="","",Nov!D17)</f>
        <v/>
      </c>
      <c r="E17" s="111" t="str">
        <f>IF(Nov!B17="","",Nov!E17)</f>
        <v/>
      </c>
      <c r="F17" s="5"/>
      <c r="G17" s="111" t="str">
        <f>IF(B17="","",Nov!G17)</f>
        <v/>
      </c>
      <c r="H17" s="34" t="str">
        <f t="shared" si="10"/>
        <v/>
      </c>
      <c r="I17" s="137"/>
      <c r="J17" s="43">
        <f t="shared" si="3"/>
        <v>0</v>
      </c>
      <c r="K17" s="43" t="str">
        <f>IF(B17="","",IF(Nov!K17="",Dec!J17,Nov!K17+Dec!J17))</f>
        <v/>
      </c>
      <c r="L17" s="5"/>
      <c r="M17" s="43">
        <f t="shared" si="4"/>
        <v>0</v>
      </c>
      <c r="N17" s="43" t="str">
        <f>IF(B17="","",IF(Nov!N17="",Dec!M17,Nov!N17+Dec!M17))</f>
        <v/>
      </c>
      <c r="O17" s="5"/>
      <c r="P17" s="43">
        <f t="shared" si="5"/>
        <v>0</v>
      </c>
      <c r="Q17" s="43" t="str">
        <f>IF(B17="","",IF(Nov!Q17="",Dec!P17,Nov!Q17+Dec!P17))</f>
        <v/>
      </c>
      <c r="R17" s="5"/>
      <c r="S17" s="43">
        <f t="shared" si="6"/>
        <v>0</v>
      </c>
      <c r="T17" s="43" t="str">
        <f>IF(B17="","",IF(Nov!T17="",Dec!S17,Nov!T17+Dec!S17))</f>
        <v/>
      </c>
      <c r="U17" s="5"/>
      <c r="V17" s="43">
        <f t="shared" si="7"/>
        <v>0</v>
      </c>
      <c r="W17" s="43" t="str">
        <f>IF(B17="","",IF(Nov!W17="",Dec!V17,Nov!W17+Dec!V17))</f>
        <v/>
      </c>
      <c r="X17" s="5"/>
      <c r="Y17" s="5"/>
      <c r="Z17" s="5"/>
      <c r="AA17" s="5"/>
      <c r="AB17" s="135" t="e">
        <f t="shared" si="1"/>
        <v>#VALUE!</v>
      </c>
      <c r="AC17" s="135"/>
      <c r="AD17" s="18" t="e">
        <f t="shared" si="2"/>
        <v>#DIV/0!</v>
      </c>
    </row>
    <row r="18" spans="1:30" ht="15.75" customHeight="1">
      <c r="A18" s="138" t="str">
        <f t="shared" si="9"/>
        <v/>
      </c>
      <c r="B18" s="117" t="str">
        <f>IF(Nov!B18="","",Nov!B18)</f>
        <v/>
      </c>
      <c r="C18" s="118" t="str">
        <f>IF(Nov!C18="","",Nov!C18)</f>
        <v/>
      </c>
      <c r="D18" s="111" t="str">
        <f>IF(B18="","",Nov!D18)</f>
        <v/>
      </c>
      <c r="E18" s="111" t="str">
        <f>IF(Nov!B18="","",Nov!E18)</f>
        <v/>
      </c>
      <c r="F18" s="5"/>
      <c r="G18" s="111" t="str">
        <f>IF(B18="","",Nov!G18)</f>
        <v/>
      </c>
      <c r="H18" s="34" t="str">
        <f t="shared" si="10"/>
        <v/>
      </c>
      <c r="I18" s="137"/>
      <c r="J18" s="43">
        <f t="shared" si="3"/>
        <v>0</v>
      </c>
      <c r="K18" s="43" t="str">
        <f>IF(B18="","",IF(Nov!K18="",Dec!J18,Nov!K18+Dec!J18))</f>
        <v/>
      </c>
      <c r="L18" s="5"/>
      <c r="M18" s="43">
        <f t="shared" si="4"/>
        <v>0</v>
      </c>
      <c r="N18" s="43" t="str">
        <f>IF(B18="","",IF(Nov!N18="",Dec!M18,Nov!N18+Dec!M18))</f>
        <v/>
      </c>
      <c r="O18" s="5"/>
      <c r="P18" s="43">
        <f t="shared" si="5"/>
        <v>0</v>
      </c>
      <c r="Q18" s="43" t="str">
        <f>IF(B18="","",IF(Nov!Q18="",Dec!P18,Nov!Q18+Dec!P18))</f>
        <v/>
      </c>
      <c r="R18" s="5"/>
      <c r="S18" s="43">
        <f t="shared" si="6"/>
        <v>0</v>
      </c>
      <c r="T18" s="43" t="str">
        <f>IF(B18="","",IF(Nov!T18="",Dec!S18,Nov!T18+Dec!S18))</f>
        <v/>
      </c>
      <c r="U18" s="5"/>
      <c r="V18" s="43">
        <f t="shared" si="7"/>
        <v>0</v>
      </c>
      <c r="W18" s="43" t="str">
        <f>IF(B18="","",IF(Nov!W18="",Dec!V18,Nov!W18+Dec!V18))</f>
        <v/>
      </c>
      <c r="X18" s="5"/>
      <c r="Y18" s="5"/>
      <c r="Z18" s="5"/>
      <c r="AA18" s="5"/>
      <c r="AB18" s="135" t="e">
        <f t="shared" si="1"/>
        <v>#VALUE!</v>
      </c>
      <c r="AC18" s="135"/>
      <c r="AD18" s="18" t="e">
        <f t="shared" si="2"/>
        <v>#DIV/0!</v>
      </c>
    </row>
    <row r="19" spans="1:30" ht="15.75" customHeight="1">
      <c r="A19" s="138" t="str">
        <f t="shared" si="9"/>
        <v/>
      </c>
      <c r="B19" s="117" t="str">
        <f>IF(Nov!B19="","",Nov!B19)</f>
        <v/>
      </c>
      <c r="C19" s="118" t="str">
        <f>IF(Nov!C19="","",Nov!C19)</f>
        <v/>
      </c>
      <c r="D19" s="111" t="str">
        <f>IF(B19="","",Nov!D19)</f>
        <v/>
      </c>
      <c r="E19" s="111" t="str">
        <f>IF(Nov!B19="","",Nov!E19)</f>
        <v/>
      </c>
      <c r="F19" s="5"/>
      <c r="G19" s="111" t="str">
        <f>IF(B19="","",Nov!G19)</f>
        <v/>
      </c>
      <c r="H19" s="34" t="str">
        <f t="shared" si="10"/>
        <v/>
      </c>
      <c r="I19" s="137"/>
      <c r="J19" s="43">
        <f t="shared" si="3"/>
        <v>0</v>
      </c>
      <c r="K19" s="43" t="str">
        <f>IF(B19="","",IF(Nov!K19="",Dec!J19,Nov!K19+Dec!J19))</f>
        <v/>
      </c>
      <c r="L19" s="5"/>
      <c r="M19" s="43">
        <f t="shared" si="4"/>
        <v>0</v>
      </c>
      <c r="N19" s="43" t="str">
        <f>IF(B19="","",IF(Nov!N19="",Dec!M19,Nov!N19+Dec!M19))</f>
        <v/>
      </c>
      <c r="O19" s="5"/>
      <c r="P19" s="43">
        <f t="shared" si="5"/>
        <v>0</v>
      </c>
      <c r="Q19" s="43" t="str">
        <f>IF(B19="","",IF(Nov!Q19="",Dec!P19,Nov!Q19+Dec!P19))</f>
        <v/>
      </c>
      <c r="R19" s="5"/>
      <c r="S19" s="43">
        <f t="shared" si="6"/>
        <v>0</v>
      </c>
      <c r="T19" s="43" t="str">
        <f>IF(B19="","",IF(Nov!T19="",Dec!S19,Nov!T19+Dec!S19))</f>
        <v/>
      </c>
      <c r="U19" s="5"/>
      <c r="V19" s="43">
        <f t="shared" si="7"/>
        <v>0</v>
      </c>
      <c r="W19" s="43" t="str">
        <f>IF(B19="","",IF(Nov!W19="",Dec!V19,Nov!W19+Dec!V19))</f>
        <v/>
      </c>
      <c r="X19" s="5"/>
      <c r="Y19" s="5"/>
      <c r="Z19" s="5"/>
      <c r="AA19" s="5"/>
      <c r="AB19" s="135" t="e">
        <f t="shared" si="1"/>
        <v>#VALUE!</v>
      </c>
      <c r="AC19" s="135"/>
      <c r="AD19" s="18" t="e">
        <f t="shared" si="2"/>
        <v>#DIV/0!</v>
      </c>
    </row>
    <row r="20" spans="1:30" ht="15.75" customHeight="1">
      <c r="A20" s="138" t="str">
        <f t="shared" si="9"/>
        <v/>
      </c>
      <c r="B20" s="119" t="str">
        <f>IF(Nov!B20="","",Nov!B20)</f>
        <v/>
      </c>
      <c r="C20" s="120" t="str">
        <f>IF(Nov!C20="","",Nov!C20)</f>
        <v/>
      </c>
      <c r="D20" s="112" t="str">
        <f>IF(B20="","",Nov!D20)</f>
        <v/>
      </c>
      <c r="E20" s="112" t="str">
        <f>IF(Nov!B20="","",Nov!E20)</f>
        <v/>
      </c>
      <c r="F20" s="5"/>
      <c r="G20" s="112" t="str">
        <f>IF(B20="","",Nov!G20)</f>
        <v/>
      </c>
      <c r="H20" s="41" t="str">
        <f t="shared" si="10"/>
        <v/>
      </c>
      <c r="I20" s="137"/>
      <c r="J20" s="43">
        <f t="shared" si="3"/>
        <v>0</v>
      </c>
      <c r="K20" s="43" t="str">
        <f>IF(B20="","",IF(Nov!K20="",Dec!J20,Nov!K20+Dec!J20))</f>
        <v/>
      </c>
      <c r="L20" s="5"/>
      <c r="M20" s="43">
        <f t="shared" si="4"/>
        <v>0</v>
      </c>
      <c r="N20" s="43" t="str">
        <f>IF(B20="","",IF(Nov!N20="",Dec!M20,Nov!N20+Dec!M20))</f>
        <v/>
      </c>
      <c r="O20" s="5"/>
      <c r="P20" s="43">
        <f t="shared" si="5"/>
        <v>0</v>
      </c>
      <c r="Q20" s="43" t="str">
        <f>IF(B20="","",IF(Nov!Q20="",Dec!P20,Nov!Q20+Dec!P20))</f>
        <v/>
      </c>
      <c r="R20" s="5"/>
      <c r="S20" s="43">
        <f t="shared" si="6"/>
        <v>0</v>
      </c>
      <c r="T20" s="43" t="str">
        <f>IF(B20="","",IF(Nov!T20="",Dec!S20,Nov!T20+Dec!S20))</f>
        <v/>
      </c>
      <c r="U20" s="5"/>
      <c r="V20" s="43">
        <f t="shared" si="7"/>
        <v>0</v>
      </c>
      <c r="W20" s="43" t="str">
        <f>IF(B20="","",IF(Nov!W20="",Dec!V20,Nov!W20+Dec!V20))</f>
        <v/>
      </c>
      <c r="X20" s="5"/>
      <c r="Y20" s="5"/>
      <c r="Z20" s="5"/>
      <c r="AA20" s="5"/>
      <c r="AB20" s="140" t="e">
        <f t="shared" si="1"/>
        <v>#VALUE!</v>
      </c>
      <c r="AC20" s="140"/>
      <c r="AD20" s="18" t="e">
        <f t="shared" si="2"/>
        <v>#DIV/0!</v>
      </c>
    </row>
    <row r="21" spans="1:30" ht="15.75" customHeight="1"/>
    <row r="22" spans="1:30" ht="15.75" customHeight="1"/>
    <row r="23" spans="1:30" ht="15.75" customHeight="1"/>
    <row r="24" spans="1:30" ht="15.75" hidden="1" customHeight="1"/>
    <row r="25" spans="1:30" ht="15.75" hidden="1" customHeight="1"/>
  </sheetData>
  <sheetProtection sheet="1" objects="1" scenarios="1"/>
  <mergeCells count="13">
    <mergeCell ref="AC6:AC7"/>
    <mergeCell ref="AB6:AB7"/>
    <mergeCell ref="G6:G7"/>
    <mergeCell ref="H6:H7"/>
    <mergeCell ref="AA6:AA7"/>
    <mergeCell ref="X6:X7"/>
    <mergeCell ref="Y6:Z6"/>
    <mergeCell ref="I6:W6"/>
    <mergeCell ref="B6:B7"/>
    <mergeCell ref="C6:C7"/>
    <mergeCell ref="D6:D7"/>
    <mergeCell ref="E6:E7"/>
    <mergeCell ref="F6:F7"/>
  </mergeCells>
  <phoneticPr fontId="0" type="noConversion"/>
  <conditionalFormatting sqref="R11">
    <cfRule type="expression" dxfId="25" priority="3" stopIfTrue="1">
      <formula>-IF($AD$11&lt;0.02,TRUE)</formula>
    </cfRule>
    <cfRule type="expression" dxfId="24" priority="4" stopIfTrue="1">
      <formula>-IF($AD$11&gt;3,TRUE)</formula>
    </cfRule>
  </conditionalFormatting>
  <conditionalFormatting sqref="R15">
    <cfRule type="expression" dxfId="23" priority="11" stopIfTrue="1">
      <formula>-IF($AD$15&lt;0.02,TRUE)</formula>
    </cfRule>
    <cfRule type="expression" dxfId="22" priority="12" stopIfTrue="1">
      <formula>-IF($AD$15&gt;3,TRUE)</formula>
    </cfRule>
  </conditionalFormatting>
  <conditionalFormatting sqref="R8">
    <cfRule type="expression" dxfId="21" priority="41" stopIfTrue="1">
      <formula>-IF($AD$8&lt;0.02,TRUE)</formula>
    </cfRule>
    <cfRule type="expression" dxfId="20" priority="42" stopIfTrue="1">
      <formula>-IF($AD$8&gt;3,TRUE)</formula>
    </cfRule>
  </conditionalFormatting>
  <conditionalFormatting sqref="R9">
    <cfRule type="expression" dxfId="19" priority="43" stopIfTrue="1">
      <formula>-IF($AD$9&lt;0.02,TRUE)</formula>
    </cfRule>
    <cfRule type="expression" dxfId="18" priority="44" stopIfTrue="1">
      <formula>-IF($AD$9&gt;3,TRUE)</formula>
    </cfRule>
  </conditionalFormatting>
  <conditionalFormatting sqref="R10">
    <cfRule type="expression" dxfId="17" priority="53" stopIfTrue="1">
      <formula>IF($AD$10&lt;0.02,TRUE)</formula>
    </cfRule>
    <cfRule type="expression" dxfId="16" priority="54" stopIfTrue="1">
      <formula>IF($AD$10&gt;3,TRUE)</formula>
    </cfRule>
  </conditionalFormatting>
  <conditionalFormatting sqref="R12">
    <cfRule type="expression" dxfId="15" priority="55" stopIfTrue="1">
      <formula>IF($AD$12&lt;0.02,TRUE)</formula>
    </cfRule>
    <cfRule type="expression" dxfId="14" priority="56" stopIfTrue="1">
      <formula>IF($AD$12&gt;3,TRUE)</formula>
    </cfRule>
  </conditionalFormatting>
  <conditionalFormatting sqref="R13">
    <cfRule type="expression" dxfId="13" priority="57" stopIfTrue="1">
      <formula>IF($AD$13&lt;0.02,TRUE)</formula>
    </cfRule>
    <cfRule type="expression" dxfId="12" priority="58" stopIfTrue="1">
      <formula>IF($AD$13&gt;3,TRUE)</formula>
    </cfRule>
  </conditionalFormatting>
  <conditionalFormatting sqref="R14">
    <cfRule type="expression" dxfId="11" priority="59" stopIfTrue="1">
      <formula>IF($AD$14&lt;0.02,TRUE)</formula>
    </cfRule>
    <cfRule type="expression" dxfId="10" priority="60" stopIfTrue="1">
      <formula>IF($AD$14&gt;3,TRUE)</formula>
    </cfRule>
  </conditionalFormatting>
  <conditionalFormatting sqref="R16">
    <cfRule type="expression" dxfId="9" priority="61" stopIfTrue="1">
      <formula>IF($AD$16&lt;0.02,TRUE)</formula>
    </cfRule>
    <cfRule type="expression" dxfId="8" priority="62" stopIfTrue="1">
      <formula>IF($AD$16&gt;3,TRUE)</formula>
    </cfRule>
  </conditionalFormatting>
  <conditionalFormatting sqref="R17">
    <cfRule type="expression" dxfId="7" priority="63" stopIfTrue="1">
      <formula>IF($AD$17&lt;0.02,TRUE)</formula>
    </cfRule>
    <cfRule type="expression" dxfId="6" priority="64" stopIfTrue="1">
      <formula>IF($AD$17&gt;3,TRUE)</formula>
    </cfRule>
  </conditionalFormatting>
  <conditionalFormatting sqref="R18">
    <cfRule type="expression" dxfId="5" priority="65" stopIfTrue="1">
      <formula>IF($AD$18&lt;0.02,TRUE)</formula>
    </cfRule>
    <cfRule type="expression" dxfId="4" priority="66" stopIfTrue="1">
      <formula>IF($AD$18&gt;3,TRUE)</formula>
    </cfRule>
  </conditionalFormatting>
  <conditionalFormatting sqref="R19">
    <cfRule type="expression" dxfId="3" priority="67" stopIfTrue="1">
      <formula>IF($AD$19&lt;0.02,TRUE)</formula>
    </cfRule>
    <cfRule type="expression" dxfId="2" priority="68" stopIfTrue="1">
      <formula>IF($AD$19&gt;3,TRUE)</formula>
    </cfRule>
  </conditionalFormatting>
  <conditionalFormatting sqref="R20">
    <cfRule type="expression" dxfId="1" priority="69" stopIfTrue="1">
      <formula>IF($AD$20&lt;0.02,TRUE)</formula>
    </cfRule>
    <cfRule type="expression" dxfId="0" priority="70" stopIfTrue="1">
      <formula>IF($AD$20&gt;3,TRUE)</formula>
    </cfRule>
  </conditionalFormatting>
  <dataValidations count="2">
    <dataValidation type="whole" operator="equal" allowBlank="1" showInputMessage="1" showErrorMessage="1" sqref="H8:H20 AB8:AC20">
      <formula1>673567567</formula1>
    </dataValidation>
    <dataValidation operator="equal" allowBlank="1" showInputMessage="1" showErrorMessage="1" sqref="Q8:Q20 K8:N20 T8:W20"/>
  </dataValidations>
  <pageMargins left="0.74803149606299213" right="0.74803149606299213" top="0.98425196850393704" bottom="0.98425196850393704" header="0.51181102362204722" footer="0.51181102362204722"/>
  <pageSetup paperSize="9" scale="35" orientation="landscape" r:id="rId1"/>
  <headerFooter alignWithMargins="0">
    <oddHeader>&amp;LES-MARINE-F-001&amp;CSEPA Marine Fish Farm Data Return Spreadsheet - Electronic&amp;RIssue Number: 8   Issued: 20th Dec 2011</oddHeader>
  </headerFooter>
</worksheet>
</file>

<file path=xl/worksheets/sheet17.xml><?xml version="1.0" encoding="utf-8"?>
<worksheet xmlns="http://schemas.openxmlformats.org/spreadsheetml/2006/main" xmlns:r="http://schemas.openxmlformats.org/officeDocument/2006/relationships">
  <sheetPr codeName="Sheet17">
    <pageSetUpPr fitToPage="1"/>
  </sheetPr>
  <dimension ref="A1:I111"/>
  <sheetViews>
    <sheetView zoomScale="70" workbookViewId="0">
      <selection activeCell="E29" sqref="E29"/>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9.140625"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Dec!B8</f>
        <v>Bring Head</v>
      </c>
      <c r="D4" s="2"/>
      <c r="E4" s="2"/>
    </row>
    <row r="5" spans="2:8">
      <c r="B5" s="19" t="s">
        <v>4</v>
      </c>
      <c r="C5" s="20" t="str">
        <f>Dec!C8</f>
        <v>SCAP1</v>
      </c>
      <c r="D5" s="2"/>
      <c r="E5" s="2"/>
    </row>
    <row r="6" spans="2:8">
      <c r="B6" s="19" t="s">
        <v>197</v>
      </c>
      <c r="C6" s="32" t="str">
        <f>Dec!D8</f>
        <v>CAR/L/1015854</v>
      </c>
      <c r="D6" s="2"/>
      <c r="E6" s="2"/>
    </row>
    <row r="7" spans="2:8">
      <c r="B7" s="19" t="s">
        <v>5</v>
      </c>
      <c r="C7" s="20" t="str">
        <f>Dec!E8</f>
        <v>ORK</v>
      </c>
      <c r="D7" s="2"/>
      <c r="E7" s="2"/>
    </row>
    <row r="8" spans="2:8">
      <c r="B8" s="18"/>
      <c r="C8" s="18"/>
    </row>
    <row r="9" spans="2:8">
      <c r="B9" s="18" t="s">
        <v>6</v>
      </c>
      <c r="C9" s="18"/>
    </row>
    <row r="10" spans="2:8"/>
    <row r="11" spans="2:8" ht="13.5" thickBot="1">
      <c r="B11" s="18"/>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22"/>
      <c r="C58" s="10"/>
      <c r="D58" s="9"/>
      <c r="E58" s="10"/>
      <c r="F58" s="9"/>
      <c r="G58" s="7"/>
      <c r="H58" s="7"/>
    </row>
    <row r="59" spans="2:8" ht="13.5" thickBot="1">
      <c r="B59" s="18"/>
      <c r="C59" s="16"/>
      <c r="D59" s="12"/>
      <c r="E59" s="16"/>
      <c r="F59" s="12"/>
      <c r="G59" s="7"/>
      <c r="H59" s="7"/>
    </row>
    <row r="60" spans="2:8" ht="13.5" thickBot="1">
      <c r="C60" s="7"/>
      <c r="D60" s="7"/>
      <c r="E60" s="7"/>
      <c r="F60" s="7"/>
      <c r="G60" s="7"/>
      <c r="H60" s="7"/>
    </row>
    <row r="61" spans="2:8" s="18" customFormat="1">
      <c r="B61" s="18" t="s">
        <v>93</v>
      </c>
      <c r="C61" s="143" t="s">
        <v>213</v>
      </c>
      <c r="D61" s="144">
        <f>Dec!K8</f>
        <v>0</v>
      </c>
    </row>
    <row r="62" spans="2:8" s="18" customFormat="1">
      <c r="C62" s="145" t="s">
        <v>214</v>
      </c>
      <c r="D62" s="146">
        <f>Dec!N8</f>
        <v>0</v>
      </c>
    </row>
    <row r="63" spans="2:8" s="18" customFormat="1">
      <c r="C63" s="145" t="s">
        <v>215</v>
      </c>
      <c r="D63" s="146">
        <f>Dec!Q8</f>
        <v>0</v>
      </c>
    </row>
    <row r="64" spans="2:8" s="18" customFormat="1">
      <c r="C64" s="145" t="s">
        <v>216</v>
      </c>
      <c r="D64" s="146">
        <f>Dec!T8</f>
        <v>0</v>
      </c>
    </row>
    <row r="65" spans="3:8" s="18" customFormat="1" ht="13.5" thickBot="1">
      <c r="C65" s="147" t="s">
        <v>217</v>
      </c>
      <c r="D65" s="148">
        <f>Dec!W8</f>
        <v>0</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18.xml><?xml version="1.0" encoding="utf-8"?>
<worksheet xmlns="http://schemas.openxmlformats.org/spreadsheetml/2006/main" xmlns:r="http://schemas.openxmlformats.org/officeDocument/2006/relationships">
  <sheetPr codeName="Sheet18">
    <pageSetUpPr fitToPage="1"/>
  </sheetPr>
  <dimension ref="A1:I111"/>
  <sheetViews>
    <sheetView zoomScale="70" workbookViewId="0">
      <selection activeCell="K54" sqref="K54:M54"/>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Dec!B9</f>
        <v>Eday Sound</v>
      </c>
      <c r="D4" s="2"/>
      <c r="E4" s="2"/>
    </row>
    <row r="5" spans="2:8">
      <c r="B5" s="19" t="s">
        <v>4</v>
      </c>
      <c r="C5" s="20" t="str">
        <f>Dec!C9</f>
        <v>EDA1</v>
      </c>
      <c r="D5" s="2"/>
      <c r="E5" s="2"/>
    </row>
    <row r="6" spans="2:8">
      <c r="B6" s="19" t="s">
        <v>197</v>
      </c>
      <c r="C6" s="32" t="str">
        <f>Dec!D9</f>
        <v>CAR/L/1003956</v>
      </c>
      <c r="D6" s="2"/>
      <c r="E6" s="32"/>
    </row>
    <row r="7" spans="2:8">
      <c r="B7" s="19" t="s">
        <v>5</v>
      </c>
      <c r="C7" s="20" t="str">
        <f>Dec!E9</f>
        <v>ORK</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f>Dec!K9</f>
        <v>0</v>
      </c>
    </row>
    <row r="62" spans="2:8" s="18" customFormat="1">
      <c r="C62" s="145" t="s">
        <v>214</v>
      </c>
      <c r="D62" s="146">
        <f>Dec!N9</f>
        <v>0</v>
      </c>
    </row>
    <row r="63" spans="2:8" s="18" customFormat="1">
      <c r="C63" s="145" t="s">
        <v>215</v>
      </c>
      <c r="D63" s="146">
        <f>Dec!Q9</f>
        <v>0</v>
      </c>
    </row>
    <row r="64" spans="2:8" s="18" customFormat="1">
      <c r="C64" s="145" t="s">
        <v>216</v>
      </c>
      <c r="D64" s="146">
        <f>Dec!T9</f>
        <v>0</v>
      </c>
    </row>
    <row r="65" spans="3:8" s="18" customFormat="1" ht="13.5" thickBot="1">
      <c r="C65" s="147" t="s">
        <v>217</v>
      </c>
      <c r="D65" s="148">
        <f>Dec!W9</f>
        <v>0</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19.xml><?xml version="1.0" encoding="utf-8"?>
<worksheet xmlns="http://schemas.openxmlformats.org/spreadsheetml/2006/main" xmlns:r="http://schemas.openxmlformats.org/officeDocument/2006/relationships">
  <sheetPr codeName="Sheet19">
    <pageSetUpPr fitToPage="1"/>
  </sheetPr>
  <dimension ref="A1:I111"/>
  <sheetViews>
    <sheetView zoomScale="70" workbookViewId="0">
      <selection activeCell="K54" sqref="K54:M54"/>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Dec!B10</f>
        <v>Kirk Taing</v>
      </c>
      <c r="D4" s="2"/>
      <c r="E4" s="2"/>
    </row>
    <row r="5" spans="2:8">
      <c r="B5" s="19" t="s">
        <v>4</v>
      </c>
      <c r="C5" s="20" t="str">
        <f>Dec!C10</f>
        <v>MILL1</v>
      </c>
      <c r="D5" s="2"/>
      <c r="E5" s="2"/>
    </row>
    <row r="6" spans="2:8">
      <c r="B6" s="19" t="s">
        <v>197</v>
      </c>
      <c r="C6" s="32" t="str">
        <f>Dec!D10</f>
        <v>CAR/L/1003952</v>
      </c>
      <c r="D6" s="2"/>
      <c r="E6" s="32"/>
    </row>
    <row r="7" spans="2:8">
      <c r="B7" s="19" t="s">
        <v>5</v>
      </c>
      <c r="C7" s="20" t="str">
        <f>Dec!E10</f>
        <v>ORK</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f>Dec!K10</f>
        <v>0</v>
      </c>
    </row>
    <row r="62" spans="2:8" s="18" customFormat="1">
      <c r="C62" s="145" t="s">
        <v>214</v>
      </c>
      <c r="D62" s="146">
        <f>Dec!N10</f>
        <v>0</v>
      </c>
    </row>
    <row r="63" spans="2:8" s="18" customFormat="1">
      <c r="C63" s="145" t="s">
        <v>215</v>
      </c>
      <c r="D63" s="146">
        <f>Dec!Q10</f>
        <v>0</v>
      </c>
    </row>
    <row r="64" spans="2:8" s="18" customFormat="1">
      <c r="C64" s="145" t="s">
        <v>216</v>
      </c>
      <c r="D64" s="146">
        <f>Dec!T10</f>
        <v>0</v>
      </c>
    </row>
    <row r="65" spans="3:8" s="18" customFormat="1" ht="13.5" thickBot="1">
      <c r="C65" s="147" t="s">
        <v>217</v>
      </c>
      <c r="D65" s="148">
        <f>Dec!W10</f>
        <v>0</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20.xml><?xml version="1.0" encoding="utf-8"?>
<worksheet xmlns="http://schemas.openxmlformats.org/spreadsheetml/2006/main" xmlns:r="http://schemas.openxmlformats.org/officeDocument/2006/relationships">
  <sheetPr codeName="Sheet20">
    <pageSetUpPr fitToPage="1"/>
  </sheetPr>
  <dimension ref="A1:I111"/>
  <sheetViews>
    <sheetView zoomScale="70" workbookViewId="0">
      <selection activeCell="K54" sqref="K54:M54"/>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Dec!B11</f>
        <v>Mill Bay, Stronsay</v>
      </c>
      <c r="D4" s="2"/>
      <c r="E4" s="2"/>
    </row>
    <row r="5" spans="2:8">
      <c r="B5" s="19" t="s">
        <v>4</v>
      </c>
      <c r="C5" s="20" t="str">
        <f>Dec!C11</f>
        <v>MIL1</v>
      </c>
      <c r="D5" s="2"/>
      <c r="E5" s="2"/>
    </row>
    <row r="6" spans="2:8">
      <c r="B6" s="19" t="s">
        <v>197</v>
      </c>
      <c r="C6" s="32" t="str">
        <f>Dec!D11</f>
        <v>CAR/L/1034607</v>
      </c>
      <c r="D6" s="2"/>
      <c r="E6" s="32"/>
    </row>
    <row r="7" spans="2:8">
      <c r="B7" s="19" t="s">
        <v>5</v>
      </c>
      <c r="C7" s="20" t="str">
        <f>Dec!E11</f>
        <v>ORK</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f>Dec!K11</f>
        <v>0</v>
      </c>
    </row>
    <row r="62" spans="2:8" s="18" customFormat="1">
      <c r="C62" s="145" t="s">
        <v>214</v>
      </c>
      <c r="D62" s="146">
        <f>Dec!N11</f>
        <v>0</v>
      </c>
    </row>
    <row r="63" spans="2:8" s="18" customFormat="1">
      <c r="C63" s="145" t="s">
        <v>215</v>
      </c>
      <c r="D63" s="146">
        <f>Dec!Q11</f>
        <v>0</v>
      </c>
    </row>
    <row r="64" spans="2:8" s="18" customFormat="1">
      <c r="C64" s="145" t="s">
        <v>216</v>
      </c>
      <c r="D64" s="146">
        <f>Dec!T11</f>
        <v>0</v>
      </c>
    </row>
    <row r="65" spans="3:8" s="18" customFormat="1" ht="13.5" thickBot="1">
      <c r="C65" s="147" t="s">
        <v>217</v>
      </c>
      <c r="D65" s="148">
        <f>Dec!W11</f>
        <v>0</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21.xml><?xml version="1.0" encoding="utf-8"?>
<worksheet xmlns="http://schemas.openxmlformats.org/spreadsheetml/2006/main" xmlns:r="http://schemas.openxmlformats.org/officeDocument/2006/relationships">
  <sheetPr codeName="Sheet21">
    <pageSetUpPr fitToPage="1"/>
  </sheetPr>
  <dimension ref="A1:I111"/>
  <sheetViews>
    <sheetView zoomScale="70" workbookViewId="0">
      <selection activeCell="K54" sqref="K54:M54"/>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Dec!B12</f>
        <v>Puldrite Bay</v>
      </c>
      <c r="D4" s="2"/>
      <c r="E4" s="2"/>
    </row>
    <row r="5" spans="2:8">
      <c r="B5" s="19" t="s">
        <v>4</v>
      </c>
      <c r="C5" s="20" t="str">
        <f>Dec!C12</f>
        <v>PUL1</v>
      </c>
      <c r="D5" s="2"/>
      <c r="E5" s="2"/>
    </row>
    <row r="6" spans="2:8">
      <c r="B6" s="19" t="s">
        <v>197</v>
      </c>
      <c r="C6" s="32" t="str">
        <f>Dec!D12</f>
        <v>CAR/L/1003954</v>
      </c>
      <c r="D6" s="2"/>
      <c r="E6" s="32"/>
    </row>
    <row r="7" spans="2:8">
      <c r="B7" s="19" t="s">
        <v>5</v>
      </c>
      <c r="C7" s="20" t="str">
        <f>Dec!E12</f>
        <v>ORK</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f>Dec!K12</f>
        <v>0</v>
      </c>
    </row>
    <row r="62" spans="2:8" s="18" customFormat="1">
      <c r="C62" s="145" t="s">
        <v>214</v>
      </c>
      <c r="D62" s="146">
        <f>Dec!N12</f>
        <v>0</v>
      </c>
    </row>
    <row r="63" spans="2:8" s="18" customFormat="1">
      <c r="C63" s="145" t="s">
        <v>215</v>
      </c>
      <c r="D63" s="146">
        <f>Dec!Q12</f>
        <v>0</v>
      </c>
    </row>
    <row r="64" spans="2:8" s="18" customFormat="1">
      <c r="C64" s="145" t="s">
        <v>216</v>
      </c>
      <c r="D64" s="146">
        <f>Dec!T12</f>
        <v>0</v>
      </c>
    </row>
    <row r="65" spans="3:8" s="18" customFormat="1" ht="13.5" thickBot="1">
      <c r="C65" s="147" t="s">
        <v>217</v>
      </c>
      <c r="D65" s="148">
        <f>Dec!W12</f>
        <v>0</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22.xml><?xml version="1.0" encoding="utf-8"?>
<worksheet xmlns="http://schemas.openxmlformats.org/spreadsheetml/2006/main" xmlns:r="http://schemas.openxmlformats.org/officeDocument/2006/relationships">
  <sheetPr codeName="Sheet22">
    <pageSetUpPr fitToPage="1"/>
  </sheetPr>
  <dimension ref="A1:I111"/>
  <sheetViews>
    <sheetView zoomScale="70" workbookViewId="0">
      <selection activeCell="K54" sqref="K54:M54"/>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Dec!B13</f>
        <v>Toy Ness</v>
      </c>
      <c r="D4" s="2"/>
      <c r="E4" s="2"/>
    </row>
    <row r="5" spans="2:8">
      <c r="B5" s="19" t="s">
        <v>4</v>
      </c>
      <c r="C5" s="20" t="str">
        <f>Dec!C13</f>
        <v>TOYN1</v>
      </c>
      <c r="D5" s="2"/>
      <c r="E5" s="2"/>
    </row>
    <row r="6" spans="2:8">
      <c r="B6" s="19" t="s">
        <v>197</v>
      </c>
      <c r="C6" s="33" t="str">
        <f>Dec!D13</f>
        <v>CAR/L/1015855</v>
      </c>
      <c r="D6" s="2"/>
      <c r="E6" s="32"/>
    </row>
    <row r="7" spans="2:8">
      <c r="B7" s="19" t="s">
        <v>5</v>
      </c>
      <c r="C7" s="20" t="str">
        <f>Dec!E13</f>
        <v>ORK</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f>Dec!K13</f>
        <v>0</v>
      </c>
    </row>
    <row r="62" spans="2:8" s="18" customFormat="1">
      <c r="C62" s="145" t="s">
        <v>214</v>
      </c>
      <c r="D62" s="146">
        <f>Dec!N13</f>
        <v>0</v>
      </c>
    </row>
    <row r="63" spans="2:8" s="18" customFormat="1">
      <c r="C63" s="145" t="s">
        <v>215</v>
      </c>
      <c r="D63" s="146">
        <f>Dec!Q13</f>
        <v>0</v>
      </c>
    </row>
    <row r="64" spans="2:8" s="18" customFormat="1">
      <c r="C64" s="145" t="s">
        <v>216</v>
      </c>
      <c r="D64" s="146">
        <f>Dec!T13</f>
        <v>0</v>
      </c>
    </row>
    <row r="65" spans="3:8" s="18" customFormat="1" ht="13.5" thickBot="1">
      <c r="C65" s="147" t="s">
        <v>217</v>
      </c>
      <c r="D65" s="148">
        <f>Dec!W13</f>
        <v>0</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23.xml><?xml version="1.0" encoding="utf-8"?>
<worksheet xmlns="http://schemas.openxmlformats.org/spreadsheetml/2006/main" xmlns:r="http://schemas.openxmlformats.org/officeDocument/2006/relationships">
  <sheetPr codeName="Sheet23">
    <pageSetUpPr fitToPage="1"/>
  </sheetPr>
  <dimension ref="A1:I111"/>
  <sheetViews>
    <sheetView zoomScale="70" workbookViewId="0">
      <selection activeCell="K54" sqref="K54:M54"/>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Dec!B14</f>
        <v>Veantrow Bay</v>
      </c>
      <c r="D4" s="2"/>
      <c r="E4" s="2"/>
    </row>
    <row r="5" spans="2:8">
      <c r="B5" s="19" t="s">
        <v>4</v>
      </c>
      <c r="C5" s="20" t="str">
        <f>Dec!C14</f>
        <v>VEA1</v>
      </c>
      <c r="D5" s="2"/>
      <c r="E5" s="2"/>
    </row>
    <row r="6" spans="2:8">
      <c r="B6" s="19" t="s">
        <v>197</v>
      </c>
      <c r="C6" s="33" t="str">
        <f>Dec!D14</f>
        <v>CAR/L/1003931</v>
      </c>
      <c r="D6" s="2"/>
      <c r="E6" s="32"/>
    </row>
    <row r="7" spans="2:8">
      <c r="B7" s="19" t="s">
        <v>5</v>
      </c>
      <c r="C7" s="20" t="str">
        <f>Dec!E14</f>
        <v>ORK</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f>Dec!K14</f>
        <v>0</v>
      </c>
    </row>
    <row r="62" spans="2:8" s="18" customFormat="1">
      <c r="C62" s="145" t="s">
        <v>214</v>
      </c>
      <c r="D62" s="146">
        <f>Dec!N14</f>
        <v>0</v>
      </c>
    </row>
    <row r="63" spans="2:8" s="18" customFormat="1">
      <c r="C63" s="145" t="s">
        <v>215</v>
      </c>
      <c r="D63" s="146">
        <f>Dec!Q14</f>
        <v>0</v>
      </c>
    </row>
    <row r="64" spans="2:8" s="18" customFormat="1">
      <c r="C64" s="145" t="s">
        <v>216</v>
      </c>
      <c r="D64" s="146">
        <f>Dec!T14</f>
        <v>0</v>
      </c>
    </row>
    <row r="65" spans="3:8" s="18" customFormat="1" ht="13.5" thickBot="1">
      <c r="C65" s="147" t="s">
        <v>217</v>
      </c>
      <c r="D65" s="148">
        <f>Dec!W14</f>
        <v>0</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24.xml><?xml version="1.0" encoding="utf-8"?>
<worksheet xmlns="http://schemas.openxmlformats.org/spreadsheetml/2006/main" xmlns:r="http://schemas.openxmlformats.org/officeDocument/2006/relationships">
  <sheetPr codeName="Sheet24">
    <pageSetUpPr fitToPage="1"/>
  </sheetPr>
  <dimension ref="A1:I111"/>
  <sheetViews>
    <sheetView zoomScale="70" workbookViewId="0">
      <selection activeCell="K54" sqref="K54:M54"/>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Dec!B15</f>
        <v/>
      </c>
      <c r="D4" s="2"/>
      <c r="E4" s="2"/>
    </row>
    <row r="5" spans="2:8">
      <c r="B5" s="19" t="s">
        <v>4</v>
      </c>
      <c r="C5" s="20" t="str">
        <f>Dec!C15</f>
        <v/>
      </c>
      <c r="D5" s="2"/>
      <c r="E5" s="2"/>
    </row>
    <row r="6" spans="2:8">
      <c r="B6" s="19" t="s">
        <v>197</v>
      </c>
      <c r="C6" s="33" t="str">
        <f>Dec!D15</f>
        <v/>
      </c>
      <c r="D6" s="2"/>
      <c r="E6" s="32"/>
    </row>
    <row r="7" spans="2:8">
      <c r="B7" s="19" t="s">
        <v>5</v>
      </c>
      <c r="C7" s="20" t="str">
        <f>Dec!E15</f>
        <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t="str">
        <f>Dec!K15</f>
        <v/>
      </c>
    </row>
    <row r="62" spans="2:8" s="18" customFormat="1">
      <c r="C62" s="145" t="s">
        <v>214</v>
      </c>
      <c r="D62" s="146" t="str">
        <f>Dec!N15</f>
        <v/>
      </c>
    </row>
    <row r="63" spans="2:8" s="18" customFormat="1">
      <c r="C63" s="145" t="s">
        <v>215</v>
      </c>
      <c r="D63" s="146" t="str">
        <f>Dec!Q15</f>
        <v/>
      </c>
    </row>
    <row r="64" spans="2:8" s="18" customFormat="1">
      <c r="C64" s="145" t="s">
        <v>216</v>
      </c>
      <c r="D64" s="146" t="str">
        <f>Dec!T15</f>
        <v/>
      </c>
    </row>
    <row r="65" spans="3:8" s="18" customFormat="1" ht="13.5" thickBot="1">
      <c r="C65" s="147" t="s">
        <v>217</v>
      </c>
      <c r="D65" s="148" t="str">
        <f>Dec!W15</f>
        <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25.xml><?xml version="1.0" encoding="utf-8"?>
<worksheet xmlns="http://schemas.openxmlformats.org/spreadsheetml/2006/main" xmlns:r="http://schemas.openxmlformats.org/officeDocument/2006/relationships">
  <sheetPr codeName="Sheet25">
    <pageSetUpPr fitToPage="1"/>
  </sheetPr>
  <dimension ref="A1:I111"/>
  <sheetViews>
    <sheetView zoomScale="70" workbookViewId="0">
      <selection activeCell="K54" sqref="K54:M54"/>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Dec!B16</f>
        <v/>
      </c>
      <c r="D4" s="2"/>
      <c r="E4" s="2"/>
    </row>
    <row r="5" spans="2:8">
      <c r="B5" s="19" t="s">
        <v>4</v>
      </c>
      <c r="C5" s="20" t="str">
        <f>Dec!C16</f>
        <v/>
      </c>
      <c r="D5" s="2"/>
      <c r="E5" s="2"/>
    </row>
    <row r="6" spans="2:8">
      <c r="B6" s="19" t="s">
        <v>197</v>
      </c>
      <c r="C6" s="33" t="str">
        <f>Dec!D16</f>
        <v/>
      </c>
      <c r="D6" s="2"/>
      <c r="E6" s="32"/>
    </row>
    <row r="7" spans="2:8">
      <c r="B7" s="19" t="s">
        <v>5</v>
      </c>
      <c r="C7" s="20" t="str">
        <f>Dec!E16</f>
        <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t="str">
        <f>Dec!K16</f>
        <v/>
      </c>
    </row>
    <row r="62" spans="2:8" s="18" customFormat="1">
      <c r="C62" s="145" t="s">
        <v>214</v>
      </c>
      <c r="D62" s="146" t="str">
        <f>Dec!N16</f>
        <v/>
      </c>
    </row>
    <row r="63" spans="2:8" s="18" customFormat="1">
      <c r="C63" s="145" t="s">
        <v>215</v>
      </c>
      <c r="D63" s="146" t="str">
        <f>Dec!Q16</f>
        <v/>
      </c>
    </row>
    <row r="64" spans="2:8" s="18" customFormat="1">
      <c r="C64" s="145" t="s">
        <v>216</v>
      </c>
      <c r="D64" s="146" t="str">
        <f>Dec!T16</f>
        <v/>
      </c>
    </row>
    <row r="65" spans="3:8" s="18" customFormat="1" ht="13.5" thickBot="1">
      <c r="C65" s="147" t="s">
        <v>217</v>
      </c>
      <c r="D65" s="148" t="str">
        <f>Dec!W16</f>
        <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xl/worksheets/sheet26.xml><?xml version="1.0" encoding="utf-8"?>
<worksheet xmlns="http://schemas.openxmlformats.org/spreadsheetml/2006/main" xmlns:r="http://schemas.openxmlformats.org/officeDocument/2006/relationships">
  <sheetPr codeName="Sheet26">
    <pageSetUpPr fitToPage="1"/>
  </sheetPr>
  <dimension ref="A1:I111"/>
  <sheetViews>
    <sheetView zoomScale="70" workbookViewId="0">
      <selection activeCell="I55" sqref="I55"/>
    </sheetView>
  </sheetViews>
  <sheetFormatPr defaultColWidth="0" defaultRowHeight="12.75" zeroHeight="1"/>
  <cols>
    <col min="1" max="1" width="9" style="3" customWidth="1"/>
    <col min="2" max="2" width="35.28515625" style="3" customWidth="1"/>
    <col min="3" max="3" width="26.85546875" style="3" customWidth="1"/>
    <col min="4" max="4" width="16.28515625" style="3" customWidth="1"/>
    <col min="5" max="5" width="39.42578125" style="3" customWidth="1"/>
    <col min="6" max="6" width="14.42578125" style="3" customWidth="1"/>
    <col min="7" max="7" width="0" style="3" hidden="1" customWidth="1"/>
    <col min="8" max="8" width="13.140625" style="3" hidden="1" customWidth="1"/>
    <col min="9" max="9" width="9.140625" style="3" customWidth="1"/>
    <col min="10" max="16384" width="9.140625" style="3" hidden="1"/>
  </cols>
  <sheetData>
    <row r="1" spans="2:8"/>
    <row r="2" spans="2:8" ht="15.75">
      <c r="B2" s="30" t="s">
        <v>26</v>
      </c>
      <c r="C2" s="18"/>
    </row>
    <row r="3" spans="2:8">
      <c r="B3" s="18"/>
      <c r="C3" s="18"/>
    </row>
    <row r="4" spans="2:8">
      <c r="B4" s="19" t="s">
        <v>3</v>
      </c>
      <c r="C4" s="20" t="str">
        <f>Dec!B17</f>
        <v/>
      </c>
      <c r="D4" s="2"/>
      <c r="E4" s="2"/>
    </row>
    <row r="5" spans="2:8">
      <c r="B5" s="19" t="s">
        <v>4</v>
      </c>
      <c r="C5" s="20" t="str">
        <f>Dec!C17</f>
        <v/>
      </c>
      <c r="D5" s="2"/>
      <c r="E5" s="2"/>
    </row>
    <row r="6" spans="2:8">
      <c r="B6" s="19" t="s">
        <v>197</v>
      </c>
      <c r="C6" s="33" t="str">
        <f>Dec!D17</f>
        <v/>
      </c>
      <c r="D6" s="2"/>
      <c r="E6" s="32"/>
    </row>
    <row r="7" spans="2:8">
      <c r="B7" s="19" t="s">
        <v>5</v>
      </c>
      <c r="C7" s="20" t="str">
        <f>Dec!E17</f>
        <v/>
      </c>
      <c r="D7" s="2"/>
      <c r="E7" s="2"/>
    </row>
    <row r="8" spans="2:8">
      <c r="B8" s="18"/>
      <c r="C8" s="18"/>
    </row>
    <row r="9" spans="2:8">
      <c r="B9" s="18" t="s">
        <v>6</v>
      </c>
      <c r="C9" s="18"/>
    </row>
    <row r="10" spans="2:8"/>
    <row r="11" spans="2:8" ht="13.5" thickBot="1">
      <c r="C11" s="23" t="s">
        <v>8</v>
      </c>
      <c r="D11" s="24" t="s">
        <v>17</v>
      </c>
      <c r="E11" s="23" t="s">
        <v>9</v>
      </c>
      <c r="F11" s="24" t="s">
        <v>17</v>
      </c>
    </row>
    <row r="12" spans="2:8">
      <c r="B12" s="17" t="s">
        <v>7</v>
      </c>
      <c r="C12" s="25" t="s">
        <v>27</v>
      </c>
      <c r="D12" s="6"/>
      <c r="E12" s="27" t="s">
        <v>77</v>
      </c>
      <c r="F12" s="6"/>
      <c r="G12" s="7">
        <f>D12*160</f>
        <v>0</v>
      </c>
      <c r="H12" s="7"/>
    </row>
    <row r="13" spans="2:8">
      <c r="B13" s="18"/>
      <c r="C13" s="26" t="s">
        <v>28</v>
      </c>
      <c r="D13" s="9"/>
      <c r="E13" s="26" t="s">
        <v>77</v>
      </c>
      <c r="F13" s="9"/>
      <c r="G13" s="7">
        <f>D13*160</f>
        <v>0</v>
      </c>
      <c r="H13" s="7"/>
    </row>
    <row r="14" spans="2:8">
      <c r="B14" s="18"/>
      <c r="C14" s="26" t="s">
        <v>29</v>
      </c>
      <c r="D14" s="9"/>
      <c r="E14" s="26" t="s">
        <v>77</v>
      </c>
      <c r="F14" s="9"/>
      <c r="G14" s="7">
        <f>D14*30</f>
        <v>0</v>
      </c>
      <c r="H14" s="7"/>
    </row>
    <row r="15" spans="2:8">
      <c r="B15" s="18"/>
      <c r="C15" s="10" t="s">
        <v>70</v>
      </c>
      <c r="D15" s="9"/>
      <c r="E15" s="10" t="s">
        <v>77</v>
      </c>
      <c r="F15" s="9"/>
      <c r="G15" s="7">
        <f>D15*160</f>
        <v>0</v>
      </c>
      <c r="H15" s="7">
        <f>SUM(G12:G15)</f>
        <v>0</v>
      </c>
    </row>
    <row r="16" spans="2:8">
      <c r="B16" s="18" t="s">
        <v>13</v>
      </c>
      <c r="C16" s="10"/>
      <c r="D16" s="9"/>
      <c r="E16" s="10"/>
      <c r="F16" s="9"/>
      <c r="G16" s="7"/>
      <c r="H16" s="7"/>
    </row>
    <row r="17" spans="2:8">
      <c r="B17" s="18"/>
      <c r="C17" s="59"/>
      <c r="D17" s="60"/>
      <c r="E17" s="59"/>
      <c r="F17" s="60"/>
      <c r="G17" s="7"/>
      <c r="H17" s="7"/>
    </row>
    <row r="18" spans="2:8" ht="13.5" thickBot="1">
      <c r="B18" s="18"/>
      <c r="C18" s="11"/>
      <c r="D18" s="12"/>
      <c r="E18" s="11"/>
      <c r="F18" s="12"/>
      <c r="G18" s="7"/>
      <c r="H18" s="7"/>
    </row>
    <row r="19" spans="2:8" ht="13.5" thickBot="1">
      <c r="B19" s="18"/>
      <c r="C19" s="13"/>
      <c r="D19" s="7"/>
      <c r="E19" s="13"/>
      <c r="F19" s="7"/>
      <c r="G19" s="7"/>
      <c r="H19" s="7"/>
    </row>
    <row r="20" spans="2:8">
      <c r="B20" s="17" t="s">
        <v>10</v>
      </c>
      <c r="C20" s="27" t="s">
        <v>30</v>
      </c>
      <c r="D20" s="6"/>
      <c r="E20" s="27" t="s">
        <v>91</v>
      </c>
      <c r="F20" s="6"/>
      <c r="G20" s="7">
        <f>D20</f>
        <v>0</v>
      </c>
      <c r="H20" s="7"/>
    </row>
    <row r="21" spans="2:8">
      <c r="B21" s="18"/>
      <c r="C21" s="26" t="s">
        <v>31</v>
      </c>
      <c r="D21" s="9"/>
      <c r="E21" s="26" t="s">
        <v>31</v>
      </c>
      <c r="F21" s="9"/>
      <c r="G21" s="7">
        <f>D21</f>
        <v>0</v>
      </c>
      <c r="H21" s="7"/>
    </row>
    <row r="22" spans="2:8">
      <c r="B22" s="18"/>
      <c r="C22" s="26" t="s">
        <v>32</v>
      </c>
      <c r="D22" s="9"/>
      <c r="E22" s="26" t="s">
        <v>92</v>
      </c>
      <c r="F22" s="9"/>
      <c r="G22" s="7">
        <f>D22</f>
        <v>0</v>
      </c>
      <c r="H22" s="7"/>
    </row>
    <row r="23" spans="2:8">
      <c r="B23" s="18"/>
      <c r="C23" s="26" t="s">
        <v>33</v>
      </c>
      <c r="D23" s="9"/>
      <c r="E23" s="26" t="s">
        <v>75</v>
      </c>
      <c r="F23" s="9"/>
      <c r="G23" s="7">
        <f>D23</f>
        <v>0</v>
      </c>
      <c r="H23" s="7"/>
    </row>
    <row r="24" spans="2:8">
      <c r="B24" s="18" t="s">
        <v>14</v>
      </c>
      <c r="C24" s="10"/>
      <c r="D24" s="9"/>
      <c r="E24" s="8"/>
      <c r="F24" s="9"/>
      <c r="G24" s="7"/>
      <c r="H24" s="7"/>
    </row>
    <row r="25" spans="2:8">
      <c r="B25" s="18"/>
      <c r="C25" s="10"/>
      <c r="D25" s="9"/>
      <c r="E25" s="8"/>
      <c r="F25" s="9"/>
      <c r="G25" s="7"/>
      <c r="H25" s="7"/>
    </row>
    <row r="26" spans="2:8" ht="13.5" thickBot="1">
      <c r="B26" s="18"/>
      <c r="C26" s="11"/>
      <c r="D26" s="12"/>
      <c r="E26" s="14"/>
      <c r="F26" s="12"/>
      <c r="G26" s="7"/>
      <c r="H26" s="7"/>
    </row>
    <row r="27" spans="2:8" ht="13.5" thickBot="1">
      <c r="B27" s="18"/>
      <c r="C27" s="15"/>
      <c r="D27" s="7"/>
      <c r="E27" s="15"/>
      <c r="F27" s="7"/>
      <c r="G27" s="7"/>
      <c r="H27" s="7"/>
    </row>
    <row r="28" spans="2:8">
      <c r="B28" s="17" t="s">
        <v>11</v>
      </c>
      <c r="C28" s="28" t="s">
        <v>82</v>
      </c>
      <c r="D28" s="46"/>
      <c r="E28" s="54" t="s">
        <v>87</v>
      </c>
      <c r="F28" s="50"/>
      <c r="G28" s="7">
        <f>D28*0.8</f>
        <v>0</v>
      </c>
      <c r="H28" s="7"/>
    </row>
    <row r="29" spans="2:8">
      <c r="B29" s="17"/>
      <c r="C29" s="45" t="s">
        <v>88</v>
      </c>
      <c r="D29" s="47"/>
      <c r="E29" s="58" t="s">
        <v>87</v>
      </c>
      <c r="F29" s="51"/>
      <c r="G29" s="7">
        <f>D29*0.5</f>
        <v>0</v>
      </c>
      <c r="H29" s="7"/>
    </row>
    <row r="30" spans="2:8">
      <c r="B30" s="17"/>
      <c r="C30" s="45" t="s">
        <v>81</v>
      </c>
      <c r="D30" s="47"/>
      <c r="E30" s="55" t="s">
        <v>87</v>
      </c>
      <c r="F30" s="51"/>
      <c r="G30" s="7">
        <f>D30</f>
        <v>0</v>
      </c>
      <c r="H30" s="7">
        <f>SUM(G28:G30)</f>
        <v>0</v>
      </c>
    </row>
    <row r="31" spans="2:8" ht="12.75" customHeight="1">
      <c r="B31" s="18"/>
      <c r="C31" s="29" t="s">
        <v>34</v>
      </c>
      <c r="D31" s="48"/>
      <c r="E31" s="55" t="s">
        <v>86</v>
      </c>
      <c r="F31" s="52"/>
      <c r="G31" s="7">
        <f>D31</f>
        <v>0</v>
      </c>
      <c r="H31" s="7"/>
    </row>
    <row r="32" spans="2:8" ht="12.75" customHeight="1">
      <c r="B32" s="18"/>
      <c r="C32" s="29" t="s">
        <v>35</v>
      </c>
      <c r="D32" s="48"/>
      <c r="E32" s="55" t="s">
        <v>85</v>
      </c>
      <c r="F32" s="52"/>
      <c r="G32" s="7">
        <f>D32</f>
        <v>0</v>
      </c>
      <c r="H32" s="7"/>
    </row>
    <row r="33" spans="2:8" ht="12.75" customHeight="1">
      <c r="B33" s="18"/>
      <c r="C33" s="29" t="s">
        <v>169</v>
      </c>
      <c r="D33" s="48"/>
      <c r="E33" s="55" t="s">
        <v>85</v>
      </c>
      <c r="F33" s="52"/>
      <c r="G33" s="7">
        <f>D33*0.5</f>
        <v>0</v>
      </c>
      <c r="H33" s="7">
        <f>SUM(G32:G33)</f>
        <v>0</v>
      </c>
    </row>
    <row r="34" spans="2:8" ht="12.75" customHeight="1">
      <c r="B34" s="18"/>
      <c r="C34" s="29" t="s">
        <v>36</v>
      </c>
      <c r="D34" s="48"/>
      <c r="E34" s="55" t="s">
        <v>89</v>
      </c>
      <c r="F34" s="52"/>
      <c r="G34" s="7">
        <f>D34*0.0833</f>
        <v>0</v>
      </c>
      <c r="H34" s="7">
        <f>D34*0.4167</f>
        <v>0</v>
      </c>
    </row>
    <row r="35" spans="2:8" ht="12.75" customHeight="1">
      <c r="B35" s="18"/>
      <c r="C35" s="29" t="s">
        <v>37</v>
      </c>
      <c r="D35" s="48"/>
      <c r="E35" s="55" t="s">
        <v>84</v>
      </c>
      <c r="F35" s="52"/>
      <c r="G35" s="7">
        <f>D35*0.5</f>
        <v>0</v>
      </c>
      <c r="H35" s="7"/>
    </row>
    <row r="36" spans="2:8" ht="12.75" customHeight="1">
      <c r="B36" s="18"/>
      <c r="C36" s="10" t="s">
        <v>68</v>
      </c>
      <c r="D36" s="48"/>
      <c r="E36" s="56" t="s">
        <v>90</v>
      </c>
      <c r="F36" s="52"/>
      <c r="G36" s="7">
        <f>D36</f>
        <v>0</v>
      </c>
      <c r="H36" s="7"/>
    </row>
    <row r="37" spans="2:8" ht="12.75" customHeight="1">
      <c r="B37" s="18"/>
      <c r="C37" s="10" t="s">
        <v>71</v>
      </c>
      <c r="D37" s="48"/>
      <c r="E37" s="56" t="s">
        <v>76</v>
      </c>
      <c r="F37" s="52"/>
      <c r="G37" s="7">
        <f>D37*0.04</f>
        <v>0</v>
      </c>
      <c r="H37" s="7"/>
    </row>
    <row r="38" spans="2:8" ht="12.75" customHeight="1">
      <c r="B38" s="18"/>
      <c r="C38" s="10" t="s">
        <v>83</v>
      </c>
      <c r="D38" s="48"/>
      <c r="E38" s="56" t="s">
        <v>78</v>
      </c>
      <c r="F38" s="52"/>
      <c r="G38" s="7">
        <f>D38*0.5</f>
        <v>0</v>
      </c>
      <c r="H38" s="7"/>
    </row>
    <row r="39" spans="2:8" ht="12.75" customHeight="1">
      <c r="B39" s="18"/>
      <c r="C39" s="10" t="s">
        <v>80</v>
      </c>
      <c r="D39" s="48"/>
      <c r="E39" s="56" t="s">
        <v>78</v>
      </c>
      <c r="F39" s="52"/>
      <c r="G39" s="7">
        <f>D39*0.35</f>
        <v>0</v>
      </c>
      <c r="H39" s="7"/>
    </row>
    <row r="40" spans="2:8" ht="12.75" customHeight="1">
      <c r="C40" s="10" t="s">
        <v>79</v>
      </c>
      <c r="D40" s="48"/>
      <c r="E40" s="56" t="s">
        <v>78</v>
      </c>
      <c r="F40" s="52"/>
      <c r="G40" s="7">
        <f>D40*0.5</f>
        <v>0</v>
      </c>
      <c r="H40" s="7">
        <f>SUM(G38:G40)</f>
        <v>0</v>
      </c>
    </row>
    <row r="41" spans="2:8">
      <c r="B41" s="18" t="s">
        <v>15</v>
      </c>
      <c r="C41" s="10"/>
      <c r="D41" s="48"/>
      <c r="E41" s="56"/>
      <c r="F41" s="52"/>
      <c r="G41" s="7"/>
      <c r="H41" s="7"/>
    </row>
    <row r="42" spans="2:8">
      <c r="B42" s="18"/>
      <c r="C42" s="10"/>
      <c r="D42" s="48"/>
      <c r="E42" s="56"/>
      <c r="F42" s="52"/>
      <c r="G42" s="7"/>
      <c r="H42" s="7"/>
    </row>
    <row r="43" spans="2:8">
      <c r="B43" s="18"/>
      <c r="C43" s="10"/>
      <c r="D43" s="48"/>
      <c r="E43" s="56"/>
      <c r="F43" s="52"/>
      <c r="G43" s="7"/>
      <c r="H43" s="7"/>
    </row>
    <row r="44" spans="2:8">
      <c r="B44" s="18"/>
      <c r="C44" s="10"/>
      <c r="D44" s="48"/>
      <c r="E44" s="56"/>
      <c r="F44" s="52"/>
      <c r="G44" s="7"/>
      <c r="H44" s="7"/>
    </row>
    <row r="45" spans="2:8" ht="13.5" thickBot="1">
      <c r="B45" s="18"/>
      <c r="C45" s="11"/>
      <c r="D45" s="49"/>
      <c r="E45" s="57"/>
      <c r="F45" s="53"/>
      <c r="G45" s="7"/>
      <c r="H45" s="7"/>
    </row>
    <row r="46" spans="2:8" ht="13.5" thickBot="1">
      <c r="B46" s="18"/>
      <c r="C46" s="15"/>
      <c r="D46" s="7"/>
      <c r="E46" s="15"/>
      <c r="F46" s="7"/>
      <c r="G46" s="7"/>
      <c r="H46" s="7"/>
    </row>
    <row r="47" spans="2:8">
      <c r="B47" s="21" t="s">
        <v>12</v>
      </c>
      <c r="C47" s="25" t="s">
        <v>39</v>
      </c>
      <c r="D47" s="6"/>
      <c r="E47" s="27" t="s">
        <v>72</v>
      </c>
      <c r="F47" s="6"/>
      <c r="G47" s="7">
        <f>D47*11</f>
        <v>0</v>
      </c>
      <c r="H47" s="7"/>
    </row>
    <row r="48" spans="2:8">
      <c r="B48" s="22"/>
      <c r="C48" s="26" t="s">
        <v>40</v>
      </c>
      <c r="D48" s="9"/>
      <c r="E48" s="26" t="s">
        <v>72</v>
      </c>
      <c r="F48" s="9"/>
      <c r="G48" s="7">
        <f>D48*20</f>
        <v>0</v>
      </c>
      <c r="H48" s="7"/>
    </row>
    <row r="49" spans="2:8">
      <c r="B49" s="22"/>
      <c r="C49" s="26" t="s">
        <v>41</v>
      </c>
      <c r="D49" s="9"/>
      <c r="E49" s="26" t="s">
        <v>72</v>
      </c>
      <c r="F49" s="9"/>
      <c r="G49" s="7">
        <f>D49*20</f>
        <v>0</v>
      </c>
      <c r="H49" s="7"/>
    </row>
    <row r="50" spans="2:8">
      <c r="B50" s="22"/>
      <c r="C50" s="26" t="s">
        <v>69</v>
      </c>
      <c r="D50" s="9"/>
      <c r="E50" s="26" t="s">
        <v>72</v>
      </c>
      <c r="F50" s="9"/>
      <c r="G50" s="7">
        <f>D50*16</f>
        <v>0</v>
      </c>
      <c r="H50" s="7">
        <f>SUM(G47:G50)</f>
        <v>0</v>
      </c>
    </row>
    <row r="51" spans="2:8">
      <c r="B51" s="22"/>
      <c r="C51" s="26" t="s">
        <v>42</v>
      </c>
      <c r="D51" s="9"/>
      <c r="E51" s="26" t="s">
        <v>73</v>
      </c>
      <c r="F51" s="9"/>
      <c r="G51" s="7">
        <f>D51*0.005</f>
        <v>0</v>
      </c>
      <c r="H51" s="7"/>
    </row>
    <row r="52" spans="2:8">
      <c r="B52" s="22"/>
      <c r="C52" s="26" t="s">
        <v>44</v>
      </c>
      <c r="D52" s="9"/>
      <c r="E52" s="26" t="s">
        <v>73</v>
      </c>
      <c r="F52" s="9"/>
      <c r="G52" s="7">
        <f>D52*0.01</f>
        <v>0</v>
      </c>
      <c r="H52" s="7">
        <f>SUM(G51:G52)</f>
        <v>0</v>
      </c>
    </row>
    <row r="53" spans="2:8" ht="12.75" customHeight="1">
      <c r="B53" s="22"/>
      <c r="C53" s="10" t="s">
        <v>38</v>
      </c>
      <c r="D53" s="9"/>
      <c r="E53" s="8" t="s">
        <v>74</v>
      </c>
      <c r="F53" s="9"/>
      <c r="G53" s="7">
        <f>D53*0.04</f>
        <v>0</v>
      </c>
      <c r="H53" s="7"/>
    </row>
    <row r="54" spans="2:8">
      <c r="C54" s="26" t="s">
        <v>43</v>
      </c>
      <c r="D54" s="9"/>
      <c r="E54" s="26" t="s">
        <v>74</v>
      </c>
      <c r="F54" s="9"/>
      <c r="G54" s="7">
        <f>D54*0.2</f>
        <v>0</v>
      </c>
      <c r="H54" s="7">
        <f>SUM(G53:G54)</f>
        <v>0</v>
      </c>
    </row>
    <row r="55" spans="2:8">
      <c r="B55" s="18" t="s">
        <v>16</v>
      </c>
      <c r="C55" s="10"/>
      <c r="D55" s="9"/>
      <c r="E55" s="8"/>
      <c r="F55" s="9"/>
      <c r="G55" s="7"/>
      <c r="H55" s="7"/>
    </row>
    <row r="56" spans="2:8">
      <c r="B56" s="18"/>
      <c r="C56" s="10"/>
      <c r="D56" s="9"/>
      <c r="E56" s="8"/>
      <c r="F56" s="9"/>
      <c r="G56" s="7"/>
      <c r="H56" s="7"/>
    </row>
    <row r="57" spans="2:8">
      <c r="B57" s="18"/>
      <c r="C57" s="10"/>
      <c r="D57" s="9"/>
      <c r="E57" s="8"/>
      <c r="F57" s="9"/>
      <c r="G57" s="7"/>
      <c r="H57" s="7"/>
    </row>
    <row r="58" spans="2:8">
      <c r="B58" s="4"/>
      <c r="C58" s="10"/>
      <c r="D58" s="9"/>
      <c r="E58" s="10"/>
      <c r="F58" s="9"/>
      <c r="G58" s="7"/>
      <c r="H58" s="7"/>
    </row>
    <row r="59" spans="2:8" ht="13.5" thickBot="1">
      <c r="C59" s="16"/>
      <c r="D59" s="12"/>
      <c r="E59" s="16"/>
      <c r="F59" s="12"/>
      <c r="G59" s="7"/>
      <c r="H59" s="7"/>
    </row>
    <row r="60" spans="2:8" ht="13.5" thickBot="1">
      <c r="C60" s="7"/>
      <c r="D60" s="7"/>
      <c r="E60" s="7"/>
      <c r="F60" s="7"/>
      <c r="G60" s="7"/>
      <c r="H60" s="7"/>
    </row>
    <row r="61" spans="2:8" s="18" customFormat="1">
      <c r="B61" s="18" t="s">
        <v>93</v>
      </c>
      <c r="C61" s="143" t="s">
        <v>213</v>
      </c>
      <c r="D61" s="144" t="str">
        <f>Dec!K17</f>
        <v/>
      </c>
    </row>
    <row r="62" spans="2:8" s="18" customFormat="1">
      <c r="C62" s="145" t="s">
        <v>214</v>
      </c>
      <c r="D62" s="146" t="str">
        <f>Dec!N17</f>
        <v/>
      </c>
    </row>
    <row r="63" spans="2:8" s="18" customFormat="1">
      <c r="C63" s="145" t="s">
        <v>215</v>
      </c>
      <c r="D63" s="146" t="str">
        <f>Dec!Q17</f>
        <v/>
      </c>
    </row>
    <row r="64" spans="2:8" s="18" customFormat="1">
      <c r="C64" s="145" t="s">
        <v>216</v>
      </c>
      <c r="D64" s="146" t="str">
        <f>Dec!T17</f>
        <v/>
      </c>
    </row>
    <row r="65" spans="3:8" s="18" customFormat="1" ht="13.5" thickBot="1">
      <c r="C65" s="147" t="s">
        <v>217</v>
      </c>
      <c r="D65" s="148" t="str">
        <f>Dec!W17</f>
        <v/>
      </c>
    </row>
    <row r="66" spans="3:8">
      <c r="C66" s="7"/>
      <c r="D66" s="7"/>
      <c r="E66" s="7"/>
      <c r="F66" s="7"/>
      <c r="G66" s="7"/>
      <c r="H66" s="7"/>
    </row>
    <row r="67" spans="3:8">
      <c r="C67" s="7"/>
      <c r="D67" s="7"/>
      <c r="E67" s="7"/>
      <c r="F67" s="7"/>
      <c r="G67" s="7"/>
      <c r="H67" s="7"/>
    </row>
    <row r="68" spans="3:8">
      <c r="C68" s="7"/>
      <c r="D68" s="7"/>
      <c r="E68" s="7"/>
      <c r="F68" s="7"/>
      <c r="G68" s="7"/>
      <c r="H68" s="7"/>
    </row>
    <row r="69" spans="3:8">
      <c r="C69" s="7"/>
      <c r="D69" s="7"/>
      <c r="E69" s="7"/>
      <c r="F69" s="7"/>
      <c r="G69" s="7"/>
      <c r="H69" s="7"/>
    </row>
    <row r="70" spans="3:8"/>
    <row r="71" spans="3:8" hidden="1"/>
    <row r="72" spans="3:8" hidden="1"/>
    <row r="73" spans="3:8" hidden="1"/>
    <row r="74" spans="3:8" hidden="1"/>
    <row r="75" spans="3:8" hidden="1"/>
    <row r="76" spans="3:8" hidden="1"/>
    <row r="77" spans="3:8" hidden="1"/>
    <row r="78" spans="3:8" hidden="1"/>
    <row r="79" spans="3:8" hidden="1"/>
    <row r="80" spans="3:8"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row r="109"/>
    <row r="110"/>
    <row r="111"/>
  </sheetData>
  <sheetProtection sheet="1" objects="1" scenarios="1"/>
  <phoneticPr fontId="0" type="noConversion"/>
  <pageMargins left="0.74803149606299213" right="0.74803149606299213" top="0.98425196850393704" bottom="0.98425196850393704" header="0.51181102362204722" footer="0.51181102362204722"/>
  <pageSetup paperSize="9" scale="50" orientation="landscape" r:id="rId1"/>
  <headerFooter alignWithMargins="0">
    <oddHeader>&amp;LES-MARINE-F-001&amp;CSEPA Marine Fish Farm Data Return Spreadsheet - Electronic&amp;RIssue Number: 8   Issued: 20th Dec 2011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GENERAL GUIDELINES &amp; SITE INFO</vt:lpstr>
      <vt:lpstr>SPRI DECLARATION</vt:lpstr>
      <vt:lpstr>CALCULATIONS</vt:lpstr>
      <vt:lpstr>ADDITIONAL SPRI INFO</vt:lpstr>
      <vt:lpstr>Jan</vt:lpstr>
      <vt:lpstr>Feb</vt:lpstr>
      <vt:lpstr>Mar</vt:lpstr>
      <vt:lpstr>Apr</vt:lpstr>
      <vt:lpstr>May</vt:lpstr>
      <vt:lpstr>June</vt:lpstr>
      <vt:lpstr>July</vt:lpstr>
      <vt:lpstr>Aug</vt:lpstr>
      <vt:lpstr>Sept</vt:lpstr>
      <vt:lpstr>Oct</vt:lpstr>
      <vt:lpstr>Nov</vt:lpstr>
      <vt:lpstr>Dec</vt:lpstr>
      <vt:lpstr>Chem-SCAP1</vt:lpstr>
      <vt:lpstr>Chem-EDA1</vt:lpstr>
      <vt:lpstr>Chem-MILL1</vt:lpstr>
      <vt:lpstr>Chem-MIL1</vt:lpstr>
      <vt:lpstr>Chem-PUL1</vt:lpstr>
      <vt:lpstr>Chem-TOYN1</vt:lpstr>
      <vt:lpstr>Chem-VEA1</vt:lpstr>
      <vt:lpstr>Chem-SiteID8</vt:lpstr>
      <vt:lpstr>Chem-SiteID9</vt:lpstr>
      <vt:lpstr>Chem-SiteID10</vt:lpstr>
    </vt:vector>
  </TitlesOfParts>
  <Company>SEPA North Region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mmackenzie</dc:creator>
  <cp:lastModifiedBy>RDarbyshire</cp:lastModifiedBy>
  <cp:lastPrinted>2011-12-05T10:26:55Z</cp:lastPrinted>
  <dcterms:created xsi:type="dcterms:W3CDTF">2002-06-19T11:10:09Z</dcterms:created>
  <dcterms:modified xsi:type="dcterms:W3CDTF">2012-04-11T16:51:27Z</dcterms:modified>
</cp:coreProperties>
</file>